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946" firstSheet="5" activeTab="5"/>
  </bookViews>
  <sheets>
    <sheet name="R3.12月末世帯数(概算提示用)" sheetId="1" state="hidden" r:id="rId1"/>
    <sheet name="R3.12月末高齢者加算対象者数(概算提示用) " sheetId="2" state="hidden" r:id="rId2"/>
    <sheet name="令和４年度事務交付金  (概算提示用)" sheetId="3" state="hidden" r:id="rId3"/>
    <sheet name="R4.3月末世帯数" sheetId="4" state="hidden" r:id="rId4"/>
    <sheet name="高齢者加算対象者数(R4.3月末)" sheetId="5" state="hidden" r:id="rId5"/>
    <sheet name="実績報告書" sheetId="6" r:id="rId6"/>
    <sheet name="実績報告書 【記載例】" sheetId="7" r:id="rId7"/>
    <sheet name="令和５年度事務交付金 " sheetId="8" state="hidden" r:id="rId8"/>
  </sheets>
  <definedNames>
    <definedName name="_xlnm.Print_Area" localSheetId="5">'実績報告書'!$A$1:$C$26</definedName>
    <definedName name="_xlnm.Print_Area" localSheetId="6">'実績報告書 【記載例】'!$A$1:$J$23</definedName>
    <definedName name="_xlnm.Print_Area" localSheetId="7">'令和５年度事務交付金 '!$B$1:$K$30</definedName>
  </definedNames>
  <calcPr fullCalcOnLoad="1"/>
</workbook>
</file>

<file path=xl/comments6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9"/>
            <rFont val="MS P ゴシック"/>
            <family val="3"/>
          </rPr>
          <t>令和５年度４月自治区長会でお示しした金額（実際の交付額）が自動で入力されます。</t>
        </r>
        <r>
          <rPr>
            <sz val="9"/>
            <rFont val="MS P ゴシック"/>
            <family val="3"/>
          </rPr>
          <t xml:space="preserve">
</t>
        </r>
      </text>
    </comment>
    <comment ref="B19" authorId="0">
      <text>
        <r>
          <rPr>
            <b/>
            <sz val="9"/>
            <rFont val="MS P ゴシック"/>
            <family val="3"/>
          </rPr>
          <t>・決算額の合計が自動で入力されます。
 ※手書きの際は記載してください。</t>
        </r>
      </text>
    </comment>
    <comment ref="C22" authorId="0">
      <text>
        <r>
          <rPr>
            <b/>
            <sz val="9"/>
            <rFont val="MS P ゴシック"/>
            <family val="3"/>
          </rPr>
          <t>区長さまのお名前は自動で入力されます。
内容について、お尋ねする場合の連絡先の
記入をお願いいたします。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9"/>
            <rFont val="MS P ゴシック"/>
            <family val="3"/>
          </rPr>
          <t>令和５年度４月自治区長会でお示しした金額（実際の交付額）が自動で入力されます。</t>
        </r>
        <r>
          <rPr>
            <sz val="9"/>
            <rFont val="MS P ゴシック"/>
            <family val="3"/>
          </rPr>
          <t xml:space="preserve">
</t>
        </r>
      </text>
    </comment>
    <comment ref="B9" authorId="0">
      <text>
        <r>
          <rPr>
            <b/>
            <sz val="9"/>
            <rFont val="MS P ゴシック"/>
            <family val="3"/>
          </rPr>
          <t>・費目ごとに</t>
        </r>
        <r>
          <rPr>
            <b/>
            <u val="single"/>
            <sz val="9"/>
            <rFont val="MS P ゴシック"/>
            <family val="3"/>
          </rPr>
          <t>実際に使用した金額</t>
        </r>
        <r>
          <rPr>
            <b/>
            <sz val="9"/>
            <rFont val="MS P ゴシック"/>
            <family val="3"/>
          </rPr>
          <t>を入力(記載)してください。
・</t>
        </r>
        <r>
          <rPr>
            <b/>
            <sz val="10"/>
            <rFont val="MS P ゴシック"/>
            <family val="3"/>
          </rPr>
          <t>歳入</t>
        </r>
        <r>
          <rPr>
            <b/>
            <u val="single"/>
            <sz val="10"/>
            <rFont val="MS P ゴシック"/>
            <family val="3"/>
          </rPr>
          <t>（高齢者加算額）に対する支出金額</t>
        </r>
        <r>
          <rPr>
            <b/>
            <sz val="10"/>
            <rFont val="MS P ゴシック"/>
            <family val="3"/>
          </rPr>
          <t>を入力（記載）してください。</t>
        </r>
      </text>
    </comment>
    <comment ref="B18" authorId="0">
      <text>
        <r>
          <rPr>
            <b/>
            <sz val="9"/>
            <rFont val="MS P ゴシック"/>
            <family val="3"/>
          </rPr>
          <t>・決算額の合計が自動で入力されます。
 ※手書きの際は記載してください。</t>
        </r>
      </text>
    </comment>
    <comment ref="C20" authorId="0">
      <text>
        <r>
          <rPr>
            <b/>
            <sz val="9"/>
            <rFont val="MS P ゴシック"/>
            <family val="3"/>
          </rPr>
          <t>区長さまのお名前は自動で入力されます。
担当者氏名・連絡先欄は、この内容について、お尋ねする場合の連絡先の記入をお願いいたします。</t>
        </r>
      </text>
    </comment>
    <comment ref="A9" authorId="0">
      <text>
        <r>
          <rPr>
            <b/>
            <sz val="9"/>
            <rFont val="MS P ゴシック"/>
            <family val="3"/>
          </rPr>
          <t xml:space="preserve">区事務交付金のうち、上記高齢者加算分を充てた費目のみご記入ください。
</t>
        </r>
      </text>
    </comment>
  </commentList>
</comments>
</file>

<file path=xl/sharedStrings.xml><?xml version="1.0" encoding="utf-8"?>
<sst xmlns="http://schemas.openxmlformats.org/spreadsheetml/2006/main" count="460" uniqueCount="220">
  <si>
    <t>地区名</t>
  </si>
  <si>
    <t>区長名</t>
  </si>
  <si>
    <t>　</t>
  </si>
  <si>
    <t>世帯数</t>
  </si>
  <si>
    <t>戸数割</t>
  </si>
  <si>
    <t>均等割</t>
  </si>
  <si>
    <t>合計</t>
  </si>
  <si>
    <t>事務交付金</t>
  </si>
  <si>
    <t>合　　　　　　　　計　</t>
  </si>
  <si>
    <t>２９３－１１１０</t>
  </si>
  <si>
    <t>島津</t>
  </si>
  <si>
    <t>若松</t>
  </si>
  <si>
    <t>鬼津</t>
  </si>
  <si>
    <t>尾崎</t>
  </si>
  <si>
    <t>田園北</t>
  </si>
  <si>
    <t>田園南</t>
  </si>
  <si>
    <t>松の本</t>
  </si>
  <si>
    <t>２９３－４４７０</t>
  </si>
  <si>
    <t>別府</t>
  </si>
  <si>
    <t>今古賀</t>
  </si>
  <si>
    <t>遠賀川</t>
  </si>
  <si>
    <t>旧停</t>
  </si>
  <si>
    <t>新町</t>
  </si>
  <si>
    <t>中央</t>
  </si>
  <si>
    <t>広渡</t>
  </si>
  <si>
    <t>木守</t>
  </si>
  <si>
    <t>上別府</t>
  </si>
  <si>
    <t>若葉台</t>
  </si>
  <si>
    <t>東和苑</t>
  </si>
  <si>
    <t>浅木</t>
  </si>
  <si>
    <t>虫生津</t>
  </si>
  <si>
    <t>芙蓉</t>
  </si>
  <si>
    <t>緑ヶ丘</t>
  </si>
  <si>
    <t>老良</t>
  </si>
  <si>
    <t>遠賀町住民登録人口・世帯数調</t>
  </si>
  <si>
    <t>世帯数</t>
  </si>
  <si>
    <t>男</t>
  </si>
  <si>
    <t>女</t>
  </si>
  <si>
    <t>男女合計</t>
  </si>
  <si>
    <t>千代丸</t>
  </si>
  <si>
    <t>静光園</t>
  </si>
  <si>
    <t>遠賀園</t>
  </si>
  <si>
    <t>合計</t>
  </si>
  <si>
    <t>上記の数字は住民基本台帳に基づくものです。</t>
  </si>
  <si>
    <t>区長住所</t>
  </si>
  <si>
    <t>区長電話番号</t>
  </si>
  <si>
    <t>２９３－１４７３</t>
  </si>
  <si>
    <t>２９３－３２１９</t>
  </si>
  <si>
    <t>２９３－６４１８</t>
  </si>
  <si>
    <t>２９３－０２３０</t>
  </si>
  <si>
    <t>令和</t>
  </si>
  <si>
    <t>年</t>
  </si>
  <si>
    <t>地区名等</t>
  </si>
  <si>
    <t>月末日現在</t>
  </si>
  <si>
    <t>島　津</t>
  </si>
  <si>
    <t>若　松</t>
  </si>
  <si>
    <t>鬼　津</t>
  </si>
  <si>
    <t>尾　崎</t>
  </si>
  <si>
    <t>松の本</t>
  </si>
  <si>
    <t>別　府</t>
  </si>
  <si>
    <t>新　町</t>
  </si>
  <si>
    <t>中　央</t>
  </si>
  <si>
    <t>広　渡</t>
  </si>
  <si>
    <t>道　官</t>
  </si>
  <si>
    <t>木　守</t>
  </si>
  <si>
    <t>浅　木</t>
  </si>
  <si>
    <t>老　良</t>
  </si>
  <si>
    <t>芙　蓉</t>
  </si>
  <si>
    <t>２９３－４８７６</t>
  </si>
  <si>
    <t>２９３－１２６８</t>
  </si>
  <si>
    <t>２９３－２６９５</t>
  </si>
  <si>
    <t>２９３－３７５１</t>
  </si>
  <si>
    <t>２９３－６７３８</t>
  </si>
  <si>
    <t>２９３－０８１８</t>
  </si>
  <si>
    <t>矢 野 　英 昭</t>
  </si>
  <si>
    <t>入 江　孝 生</t>
  </si>
  <si>
    <t>堀 田　敏 明</t>
  </si>
  <si>
    <t>藤 井　崇 男</t>
  </si>
  <si>
    <t> 井　壽 身</t>
  </si>
  <si>
    <t>加 藤　秀 邦</t>
  </si>
  <si>
    <t>柴 田　作 一</t>
  </si>
  <si>
    <t>蒲 原　克 己</t>
  </si>
  <si>
    <t>石 本　一 豊</t>
  </si>
  <si>
    <t>山 本　哲 次</t>
  </si>
  <si>
    <t>原 尻　正 嗣</t>
  </si>
  <si>
    <t>村 田　礼 子</t>
  </si>
  <si>
    <t>２９３－０２５４</t>
  </si>
  <si>
    <t>２９３－０２７１</t>
  </si>
  <si>
    <t>２９３－８３３６</t>
  </si>
  <si>
    <t>２９３－２８８０</t>
  </si>
  <si>
    <t>２９３－８９４６</t>
  </si>
  <si>
    <t>２９３－３８６６</t>
  </si>
  <si>
    <t>２９３－４５５８</t>
  </si>
  <si>
    <t>門 司　賢 治</t>
  </si>
  <si>
    <t>桑 原　武 夫</t>
  </si>
  <si>
    <t>大内田　悦 雄</t>
  </si>
  <si>
    <t>鈴 木　尚 基</t>
  </si>
  <si>
    <t>村 田　廣 幸</t>
  </si>
  <si>
    <t>瀬 井　公 子</t>
  </si>
  <si>
    <t> 崎　一 男</t>
  </si>
  <si>
    <t>高齢者加算</t>
  </si>
  <si>
    <t>高齢者加算
対象者数</t>
  </si>
  <si>
    <r>
      <t xml:space="preserve">  令和</t>
    </r>
    <r>
      <rPr>
        <sz val="18"/>
        <color indexed="10"/>
        <rFont val="ＭＳ Ｐゴシック"/>
        <family val="3"/>
      </rPr>
      <t>４</t>
    </r>
    <r>
      <rPr>
        <sz val="18"/>
        <rFont val="ＭＳ Ｐゴシック"/>
        <family val="3"/>
      </rPr>
      <t>年度　　区事務交付金支払明細書</t>
    </r>
  </si>
  <si>
    <t>（単位：円）</t>
  </si>
  <si>
    <t>均等割+戸数割</t>
  </si>
  <si>
    <t>550円/世帯</t>
  </si>
  <si>
    <t>2,600円/人</t>
  </si>
  <si>
    <t>白 川　弘 之</t>
  </si>
  <si>
    <t>２９３－４７７８</t>
  </si>
  <si>
    <t>２９３－５９１９</t>
  </si>
  <si>
    <t>令和４年度高齢者加算人数一覧</t>
  </si>
  <si>
    <t>令和４年３月31日現在</t>
  </si>
  <si>
    <t>75歳以上</t>
  </si>
  <si>
    <t>（うち島門）</t>
  </si>
  <si>
    <t>（134）</t>
  </si>
  <si>
    <t>（うち千代丸）</t>
  </si>
  <si>
    <t>（35）</t>
  </si>
  <si>
    <t>（うち道官）</t>
  </si>
  <si>
    <t>（11）</t>
  </si>
  <si>
    <t>（うち静光園）</t>
  </si>
  <si>
    <t>（40）</t>
  </si>
  <si>
    <t>（うち遠賀園）</t>
  </si>
  <si>
    <t>（39）</t>
  </si>
  <si>
    <t>費　　目</t>
  </si>
  <si>
    <t>摘　　要</t>
  </si>
  <si>
    <t>合　　計</t>
  </si>
  <si>
    <t>本年度決算額</t>
  </si>
  <si>
    <t>【　歳　入　】</t>
  </si>
  <si>
    <t>区事務交付金 高齢者加算分</t>
  </si>
  <si>
    <t>区長</t>
  </si>
  <si>
    <t>区　高齢者加算分 実績報告書</t>
  </si>
  <si>
    <t>←行政区の番号を右記より選択</t>
  </si>
  <si>
    <t>令和４年度高齢者加算人数一覧</t>
  </si>
  <si>
    <t>令和３年12月31日現在</t>
  </si>
  <si>
    <t>75歳以上</t>
  </si>
  <si>
    <t>（うち道官）</t>
  </si>
  <si>
    <t>（11）</t>
  </si>
  <si>
    <t>（うち静光園）</t>
  </si>
  <si>
    <t>（41）</t>
  </si>
  <si>
    <t>（うち遠賀園）</t>
  </si>
  <si>
    <t>概算</t>
  </si>
  <si>
    <t>大字島津６０８番地</t>
  </si>
  <si>
    <t>大字若松２３４２番地</t>
  </si>
  <si>
    <t>太 田　 行</t>
  </si>
  <si>
    <t>大字鬼津１９１９番地の１</t>
  </si>
  <si>
    <t>２９３－０３０９</t>
  </si>
  <si>
    <t>大字尾崎８６３番地の２</t>
  </si>
  <si>
    <t>田園三丁目１２番８号　</t>
  </si>
  <si>
    <t>田園一丁目１１番１３号</t>
  </si>
  <si>
    <t>松の本六丁目４番１号</t>
  </si>
  <si>
    <t>大字別府３１８３番地</t>
  </si>
  <si>
    <t>大字今古賀４５３番地の１</t>
  </si>
  <si>
    <t>遠賀川二丁目１４番２号</t>
  </si>
  <si>
    <t>旧停一丁目４番１号</t>
  </si>
  <si>
    <t>松 本　 登</t>
  </si>
  <si>
    <t>遠賀川三丁目３６番１０号</t>
  </si>
  <si>
    <t>２９３－１５４６</t>
  </si>
  <si>
    <t>森 田　正 人</t>
  </si>
  <si>
    <t>広渡一丁目７番２号</t>
  </si>
  <si>
    <t>２９３－５２０４</t>
  </si>
  <si>
    <t>大字広渡１２２５番地</t>
  </si>
  <si>
    <t>大字木守７１９番地</t>
  </si>
  <si>
    <t>蓮角18番６号</t>
  </si>
  <si>
    <t>若葉台１番２２号</t>
  </si>
  <si>
    <t>浅木一丁目２２番４号</t>
  </si>
  <si>
    <t>浅木三丁目１２番８号</t>
  </si>
  <si>
    <t>虫生津南２番２９号</t>
  </si>
  <si>
    <t>川 口　一 利</t>
  </si>
  <si>
    <t>芙蓉一丁目９番１１号</t>
  </si>
  <si>
    <t>２９３－５１９９</t>
  </si>
  <si>
    <t>虫生津南１６番１－３０８号</t>
  </si>
  <si>
    <t>大字老良７３番地の１</t>
  </si>
  <si>
    <r>
      <t>※世帯数及び対象者数は、令和3年12月</t>
    </r>
    <r>
      <rPr>
        <b/>
        <sz val="11"/>
        <color indexed="10"/>
        <rFont val="ＭＳ Ｐゴシック"/>
        <family val="3"/>
      </rPr>
      <t>31</t>
    </r>
    <r>
      <rPr>
        <b/>
        <sz val="11"/>
        <rFont val="ＭＳ Ｐゴシック"/>
        <family val="3"/>
      </rPr>
      <t>日現在</t>
    </r>
  </si>
  <si>
    <t>【　歳　出　】　　※ 歳入（高齢者加算額）に対する支出金額を入力（記載）してください。</t>
  </si>
  <si>
    <t>担当者氏名</t>
  </si>
  <si>
    <t>連絡先</t>
  </si>
  <si>
    <t>敬老事業</t>
  </si>
  <si>
    <t>令和5年度</t>
  </si>
  <si>
    <r>
      <rPr>
        <b/>
        <sz val="18"/>
        <color indexed="10"/>
        <rFont val="ＭＳ Ｐゴシック"/>
        <family val="3"/>
      </rPr>
      <t>【記載例】</t>
    </r>
    <r>
      <rPr>
        <b/>
        <sz val="14"/>
        <color indexed="10"/>
        <rFont val="ＭＳ Ｐゴシック"/>
        <family val="3"/>
      </rPr>
      <t>　</t>
    </r>
    <r>
      <rPr>
        <b/>
        <sz val="14"/>
        <color indexed="8"/>
        <rFont val="ＭＳ Ｐゴシック"/>
        <family val="3"/>
      </rPr>
      <t>令和５年度</t>
    </r>
  </si>
  <si>
    <r>
      <t xml:space="preserve">  令和</t>
    </r>
    <r>
      <rPr>
        <sz val="18"/>
        <color indexed="10"/>
        <rFont val="ＭＳ Ｐゴシック"/>
        <family val="3"/>
      </rPr>
      <t>５</t>
    </r>
    <r>
      <rPr>
        <sz val="18"/>
        <rFont val="ＭＳ Ｐゴシック"/>
        <family val="3"/>
      </rPr>
      <t>年度　　区事務交付金支払明細書</t>
    </r>
  </si>
  <si>
    <r>
      <rPr>
        <sz val="14"/>
        <color indexed="10"/>
        <rFont val="ＭＳ Ｐゴシック"/>
        <family val="3"/>
      </rPr>
      <t>2,400</t>
    </r>
    <r>
      <rPr>
        <sz val="14"/>
        <rFont val="ＭＳ Ｐゴシック"/>
        <family val="3"/>
      </rPr>
      <t>円/人</t>
    </r>
  </si>
  <si>
    <t>渡 邊　重 幸</t>
  </si>
  <si>
    <t>大字島津７２８番地</t>
  </si>
  <si>
    <t>２９３－０２５９</t>
  </si>
  <si>
    <t>090-3412-1370</t>
  </si>
  <si>
    <t>豊 沢　淳 一</t>
  </si>
  <si>
    <t>大字尾崎３４番地の１</t>
  </si>
  <si>
    <t>２９３－１７７３</t>
  </si>
  <si>
    <t>門 司　賢 治</t>
  </si>
  <si>
    <t>山 口　英 寛</t>
  </si>
  <si>
    <t>田園二丁目１１番５号</t>
  </si>
  <si>
    <t>090-8352-0630</t>
  </si>
  <si>
    <t>大字別府３１８３番地</t>
  </si>
  <si>
    <t>大字今古賀４５３番地の１</t>
  </si>
  <si>
    <t>手 島　澄 人</t>
  </si>
  <si>
    <t>松の本六丁目８番２号</t>
  </si>
  <si>
    <t>２９３－６７０８</t>
  </si>
  <si>
    <t>大内田　悦 雄</t>
  </si>
  <si>
    <t>鈴 木　尚 基</t>
  </si>
  <si>
    <t>遠賀川三丁目３２番７号</t>
  </si>
  <si>
    <t>森 田　正 人</t>
  </si>
  <si>
    <t>村 田　廣 幸</t>
  </si>
  <si>
    <t>川 崎　多賀生</t>
  </si>
  <si>
    <t>蓮角１７番１４号</t>
  </si>
  <si>
    <t>２９３－５６７４</t>
  </si>
  <si>
    <t>瀬 井　公 子</t>
  </si>
  <si>
    <t>渡邉　央比古</t>
  </si>
  <si>
    <t>浅木三丁目３番１４号</t>
  </si>
  <si>
    <t>９８１－５３４２</t>
  </si>
  <si>
    <t>松 山　時 春</t>
  </si>
  <si>
    <t>芙蓉二丁目６番７号</t>
  </si>
  <si>
    <t> 崎　一 男</t>
  </si>
  <si>
    <r>
      <t>※世帯数及び対象者数は、令和</t>
    </r>
    <r>
      <rPr>
        <sz val="11"/>
        <color indexed="10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3月31</t>
    </r>
    <r>
      <rPr>
        <sz val="11"/>
        <rFont val="ＭＳ Ｐゴシック"/>
        <family val="3"/>
      </rPr>
      <t>日現在</t>
    </r>
  </si>
  <si>
    <t>2,400円×高齢者加算対象者数</t>
  </si>
  <si>
    <t>弁当　500円×55個</t>
  </si>
  <si>
    <t>祝い品(商品券)　2,000円×154人
配付人手数料　200円×154人</t>
  </si>
  <si>
    <t>公民館レクリエーション事業(高齢者を含む親睦事業）
講和・体操など</t>
  </si>
  <si>
    <t>今古賀</t>
  </si>
  <si>
    <t>別府</t>
  </si>
  <si>
    <t>松の本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</si>
</sst>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.00000_ "/>
    <numFmt numFmtId="179" formatCode="0.0000_ "/>
    <numFmt numFmtId="180" formatCode="0.000_ "/>
    <numFmt numFmtId="181" formatCode="0.00_ "/>
    <numFmt numFmtId="182" formatCode="[$-411]ggge&quot;年&quot;m&quot;月&quot;d&quot;日&quot;;@"/>
    <numFmt numFmtId="183" formatCode="[$-411]ge\.m\.d;@"/>
    <numFmt numFmtId="184" formatCode="mmm\-yyyy"/>
    <numFmt numFmtId="185" formatCode="m/d;@"/>
    <numFmt numFmtId="186" formatCode="&quot;¥&quot;\ #,##0_ \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¥&quot;#,##0_);[Red]\(&quot;¥&quot;#,##0\)"/>
    <numFmt numFmtId="192" formatCode="#,##0_);[Red]\(#,##0\)"/>
    <numFmt numFmtId="193" formatCode="#,##0;&quot;▲ &quot;#,##0"/>
    <numFmt numFmtId="194" formatCode="General&quot;区&quot;&quot;長&quot;"/>
    <numFmt numFmtId="195" formatCode="#,##0&quot;区&quot;&quot;長&quot;"/>
  </numFmts>
  <fonts count="9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b/>
      <sz val="16"/>
      <name val="ＭＳ Ｐ明朝"/>
      <family val="1"/>
    </font>
    <font>
      <b/>
      <sz val="20"/>
      <name val="ＭＳ ゴシック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MS P ゴシック"/>
      <family val="3"/>
    </font>
    <font>
      <b/>
      <u val="single"/>
      <sz val="9"/>
      <name val="MS P ゴシック"/>
      <family val="3"/>
    </font>
    <font>
      <b/>
      <sz val="14"/>
      <color indexed="8"/>
      <name val="ＭＳ Ｐゴシック"/>
      <family val="3"/>
    </font>
    <font>
      <sz val="9"/>
      <name val="MS P ゴシック"/>
      <family val="3"/>
    </font>
    <font>
      <b/>
      <sz val="14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0"/>
      <name val="MS P ゴシック"/>
      <family val="3"/>
    </font>
    <font>
      <b/>
      <u val="single"/>
      <sz val="10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3"/>
      <color indexed="8"/>
      <name val="ＭＳ Ｐゴシック"/>
      <family val="3"/>
    </font>
    <font>
      <sz val="18"/>
      <color indexed="10"/>
      <name val="ＭＳ 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3"/>
      <color theme="1"/>
      <name val="ＭＳ Ｐゴシック"/>
      <family val="3"/>
    </font>
    <font>
      <sz val="18"/>
      <color rgb="FFFF0000"/>
      <name val="ＭＳ Ｐゴシック"/>
      <family val="3"/>
    </font>
    <font>
      <sz val="18"/>
      <color rgb="FFFF0000"/>
      <name val="ＭＳ ゴシック"/>
      <family val="3"/>
    </font>
    <font>
      <sz val="14"/>
      <color theme="1"/>
      <name val="ＭＳ Ｐゴシック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8"/>
      <name val="Calibri"/>
      <family val="3"/>
    </font>
    <font>
      <sz val="18"/>
      <color rgb="FFFF0000"/>
      <name val="Calibri"/>
      <family val="3"/>
    </font>
    <font>
      <b/>
      <sz val="10"/>
      <color rgb="FFFF0000"/>
      <name val="Calibri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ゴシック"/>
      <family val="3"/>
    </font>
    <font>
      <b/>
      <sz val="14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/>
      <right style="medium"/>
      <top style="medium"/>
      <bottom style="medium"/>
    </border>
    <border>
      <left/>
      <right style="medium"/>
      <top style="double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medium"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38" fontId="2" fillId="0" borderId="10" xfId="49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9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38" fontId="0" fillId="0" borderId="0" xfId="0" applyNumberFormat="1" applyAlignment="1">
      <alignment/>
    </xf>
    <xf numFmtId="38" fontId="2" fillId="0" borderId="13" xfId="49" applyFont="1" applyBorder="1" applyAlignment="1">
      <alignment/>
    </xf>
    <xf numFmtId="0" fontId="0" fillId="33" borderId="0" xfId="0" applyFill="1" applyAlignment="1">
      <alignment/>
    </xf>
    <xf numFmtId="0" fontId="80" fillId="0" borderId="10" xfId="0" applyFont="1" applyFill="1" applyBorder="1" applyAlignment="1">
      <alignment/>
    </xf>
    <xf numFmtId="0" fontId="80" fillId="0" borderId="14" xfId="0" applyFont="1" applyFill="1" applyBorder="1" applyAlignment="1">
      <alignment/>
    </xf>
    <xf numFmtId="0" fontId="81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/>
    </xf>
    <xf numFmtId="38" fontId="8" fillId="0" borderId="24" xfId="49" applyFont="1" applyBorder="1" applyAlignment="1">
      <alignment horizontal="right"/>
    </xf>
    <xf numFmtId="38" fontId="16" fillId="0" borderId="25" xfId="49" applyFont="1" applyBorder="1" applyAlignment="1">
      <alignment horizontal="right"/>
    </xf>
    <xf numFmtId="38" fontId="16" fillId="0" borderId="26" xfId="49" applyFont="1" applyBorder="1" applyAlignment="1">
      <alignment horizontal="right"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8" fontId="82" fillId="0" borderId="10" xfId="49" applyFont="1" applyBorder="1" applyAlignment="1">
      <alignment horizontal="right"/>
    </xf>
    <xf numFmtId="0" fontId="83" fillId="0" borderId="14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38" fontId="8" fillId="0" borderId="28" xfId="51" applyFont="1" applyBorder="1" applyAlignment="1">
      <alignment horizontal="right"/>
    </xf>
    <xf numFmtId="38" fontId="8" fillId="0" borderId="29" xfId="51" applyFont="1" applyBorder="1" applyAlignment="1">
      <alignment horizontal="right"/>
    </xf>
    <xf numFmtId="38" fontId="82" fillId="0" borderId="10" xfId="51" applyFont="1" applyBorder="1" applyAlignment="1">
      <alignment horizontal="right"/>
    </xf>
    <xf numFmtId="38" fontId="8" fillId="0" borderId="21" xfId="51" applyFont="1" applyFill="1" applyBorder="1" applyAlignment="1">
      <alignment horizontal="right"/>
    </xf>
    <xf numFmtId="38" fontId="8" fillId="0" borderId="22" xfId="49" applyFont="1" applyFill="1" applyBorder="1" applyAlignment="1">
      <alignment horizontal="right"/>
    </xf>
    <xf numFmtId="0" fontId="0" fillId="0" borderId="0" xfId="0" applyAlignment="1">
      <alignment horizontal="right"/>
    </xf>
    <xf numFmtId="38" fontId="82" fillId="33" borderId="10" xfId="49" applyFont="1" applyFill="1" applyBorder="1" applyAlignment="1">
      <alignment horizontal="right"/>
    </xf>
    <xf numFmtId="0" fontId="78" fillId="7" borderId="0" xfId="0" applyFont="1" applyFill="1" applyAlignment="1">
      <alignment vertical="center"/>
    </xf>
    <xf numFmtId="38" fontId="0" fillId="7" borderId="0" xfId="0" applyNumberFormat="1" applyFill="1" applyAlignment="1">
      <alignment/>
    </xf>
    <xf numFmtId="0" fontId="11" fillId="0" borderId="0" xfId="62" applyFont="1" applyAlignment="1">
      <alignment horizontal="center"/>
      <protection/>
    </xf>
    <xf numFmtId="0" fontId="9" fillId="0" borderId="0" xfId="62" applyFont="1" applyAlignment="1">
      <alignment/>
      <protection/>
    </xf>
    <xf numFmtId="0" fontId="13" fillId="0" borderId="0" xfId="62" applyFont="1" applyAlignment="1">
      <alignment horizontal="left"/>
      <protection/>
    </xf>
    <xf numFmtId="0" fontId="12" fillId="0" borderId="27" xfId="62" applyFont="1" applyBorder="1" applyAlignment="1">
      <alignment/>
      <protection/>
    </xf>
    <xf numFmtId="0" fontId="12" fillId="0" borderId="27" xfId="62" applyFont="1" applyBorder="1" applyAlignment="1">
      <alignment horizontal="center"/>
      <protection/>
    </xf>
    <xf numFmtId="0" fontId="10" fillId="0" borderId="0" xfId="62" applyFont="1" applyAlignment="1">
      <alignment/>
      <protection/>
    </xf>
    <xf numFmtId="0" fontId="13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4" fillId="0" borderId="17" xfId="62" applyFont="1" applyBorder="1" applyAlignment="1">
      <alignment horizontal="center" vertical="center"/>
      <protection/>
    </xf>
    <xf numFmtId="0" fontId="14" fillId="0" borderId="18" xfId="62" applyFont="1" applyBorder="1" applyAlignment="1">
      <alignment horizontal="center" vertical="center"/>
      <protection/>
    </xf>
    <xf numFmtId="0" fontId="14" fillId="0" borderId="30" xfId="62" applyFont="1" applyBorder="1" applyAlignment="1">
      <alignment horizontal="center" vertical="center"/>
      <protection/>
    </xf>
    <xf numFmtId="0" fontId="10" fillId="0" borderId="31" xfId="62" applyFont="1" applyBorder="1" applyAlignment="1">
      <alignment horizontal="center" vertical="center"/>
      <protection/>
    </xf>
    <xf numFmtId="0" fontId="14" fillId="0" borderId="19" xfId="62" applyFont="1" applyBorder="1" applyAlignment="1">
      <alignment horizontal="center" vertical="center"/>
      <protection/>
    </xf>
    <xf numFmtId="0" fontId="15" fillId="0" borderId="20" xfId="62" applyFont="1" applyBorder="1" applyAlignment="1">
      <alignment horizontal="center" vertical="center"/>
      <protection/>
    </xf>
    <xf numFmtId="0" fontId="12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10" fillId="0" borderId="32" xfId="62" applyFont="1" applyBorder="1" applyAlignment="1">
      <alignment horizontal="center" vertical="center"/>
      <protection/>
    </xf>
    <xf numFmtId="38" fontId="8" fillId="0" borderId="33" xfId="51" applyFont="1" applyBorder="1" applyAlignment="1">
      <alignment horizontal="right"/>
    </xf>
    <xf numFmtId="38" fontId="8" fillId="0" borderId="34" xfId="51" applyFont="1" applyBorder="1" applyAlignment="1">
      <alignment horizontal="right"/>
    </xf>
    <xf numFmtId="38" fontId="8" fillId="0" borderId="35" xfId="51" applyFont="1" applyBorder="1" applyAlignment="1">
      <alignment horizontal="right"/>
    </xf>
    <xf numFmtId="38" fontId="20" fillId="0" borderId="36" xfId="51" applyFont="1" applyBorder="1" applyAlignment="1" quotePrefix="1">
      <alignment horizontal="right"/>
    </xf>
    <xf numFmtId="38" fontId="8" fillId="0" borderId="37" xfId="51" applyFont="1" applyBorder="1" applyAlignment="1">
      <alignment horizontal="right"/>
    </xf>
    <xf numFmtId="0" fontId="81" fillId="0" borderId="0" xfId="0" applyFont="1" applyAlignment="1">
      <alignment horizontal="center"/>
    </xf>
    <xf numFmtId="0" fontId="84" fillId="33" borderId="0" xfId="0" applyFont="1" applyFill="1" applyAlignment="1">
      <alignment vertical="center"/>
    </xf>
    <xf numFmtId="0" fontId="85" fillId="33" borderId="0" xfId="0" applyFont="1" applyFill="1" applyAlignment="1">
      <alignment vertical="center"/>
    </xf>
    <xf numFmtId="0" fontId="86" fillId="33" borderId="0" xfId="0" applyFont="1" applyFill="1" applyBorder="1" applyAlignment="1">
      <alignment vertical="center"/>
    </xf>
    <xf numFmtId="0" fontId="85" fillId="33" borderId="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left" vertical="center"/>
    </xf>
    <xf numFmtId="38" fontId="61" fillId="33" borderId="10" xfId="49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87" fillId="33" borderId="0" xfId="0" applyFont="1" applyFill="1" applyAlignment="1">
      <alignment vertical="center"/>
    </xf>
    <xf numFmtId="0" fontId="87" fillId="33" borderId="0" xfId="0" applyFont="1" applyFill="1" applyAlignment="1">
      <alignment horizontal="right" vertical="center"/>
    </xf>
    <xf numFmtId="0" fontId="87" fillId="33" borderId="0" xfId="0" applyFont="1" applyFill="1" applyAlignment="1">
      <alignment horizontal="center" vertical="center"/>
    </xf>
    <xf numFmtId="0" fontId="88" fillId="33" borderId="0" xfId="0" applyFont="1" applyFill="1" applyAlignment="1">
      <alignment horizontal="left" vertical="center"/>
    </xf>
    <xf numFmtId="0" fontId="89" fillId="34" borderId="0" xfId="0" applyFont="1" applyFill="1" applyAlignment="1">
      <alignment vertical="center"/>
    </xf>
    <xf numFmtId="0" fontId="90" fillId="33" borderId="0" xfId="0" applyFont="1" applyFill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91" fillId="33" borderId="0" xfId="0" applyFont="1" applyFill="1" applyAlignment="1">
      <alignment vertical="center"/>
    </xf>
    <xf numFmtId="38" fontId="9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38" fontId="8" fillId="0" borderId="17" xfId="51" applyFont="1" applyBorder="1" applyAlignment="1">
      <alignment/>
    </xf>
    <xf numFmtId="38" fontId="8" fillId="0" borderId="18" xfId="51" applyFont="1" applyBorder="1" applyAlignment="1">
      <alignment/>
    </xf>
    <xf numFmtId="38" fontId="8" fillId="0" borderId="30" xfId="51" applyFont="1" applyBorder="1" applyAlignment="1">
      <alignment/>
    </xf>
    <xf numFmtId="38" fontId="20" fillId="0" borderId="31" xfId="51" applyFont="1" applyBorder="1" applyAlignment="1" quotePrefix="1">
      <alignment/>
    </xf>
    <xf numFmtId="38" fontId="8" fillId="0" borderId="19" xfId="51" applyFont="1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92" fillId="33" borderId="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/>
    </xf>
    <xf numFmtId="38" fontId="82" fillId="0" borderId="14" xfId="49" applyFont="1" applyBorder="1" applyAlignment="1">
      <alignment horizontal="right"/>
    </xf>
    <xf numFmtId="38" fontId="93" fillId="33" borderId="28" xfId="49" applyFont="1" applyFill="1" applyBorder="1" applyAlignment="1">
      <alignment horizontal="right"/>
    </xf>
    <xf numFmtId="38" fontId="2" fillId="0" borderId="42" xfId="49" applyFont="1" applyBorder="1" applyAlignment="1">
      <alignment/>
    </xf>
    <xf numFmtId="192" fontId="22" fillId="0" borderId="28" xfId="0" applyNumberFormat="1" applyFont="1" applyBorder="1" applyAlignment="1">
      <alignment/>
    </xf>
    <xf numFmtId="38" fontId="22" fillId="0" borderId="43" xfId="49" applyFont="1" applyBorder="1" applyAlignment="1">
      <alignment/>
    </xf>
    <xf numFmtId="38" fontId="93" fillId="0" borderId="28" xfId="49" applyFont="1" applyBorder="1" applyAlignment="1">
      <alignment horizontal="right"/>
    </xf>
    <xf numFmtId="38" fontId="82" fillId="0" borderId="14" xfId="51" applyFont="1" applyBorder="1" applyAlignment="1">
      <alignment horizontal="right"/>
    </xf>
    <xf numFmtId="38" fontId="93" fillId="0" borderId="44" xfId="51" applyFont="1" applyBorder="1" applyAlignment="1">
      <alignment horizontal="right"/>
    </xf>
    <xf numFmtId="192" fontId="22" fillId="0" borderId="44" xfId="0" applyNumberFormat="1" applyFont="1" applyBorder="1" applyAlignment="1">
      <alignment/>
    </xf>
    <xf numFmtId="0" fontId="2" fillId="0" borderId="45" xfId="0" applyFont="1" applyBorder="1" applyAlignment="1">
      <alignment horizontal="center"/>
    </xf>
    <xf numFmtId="38" fontId="2" fillId="0" borderId="46" xfId="49" applyFont="1" applyBorder="1" applyAlignment="1">
      <alignment/>
    </xf>
    <xf numFmtId="38" fontId="2" fillId="0" borderId="47" xfId="49" applyFont="1" applyBorder="1" applyAlignment="1">
      <alignment/>
    </xf>
    <xf numFmtId="38" fontId="2" fillId="0" borderId="48" xfId="49" applyFont="1" applyBorder="1" applyAlignment="1">
      <alignment/>
    </xf>
    <xf numFmtId="0" fontId="23" fillId="33" borderId="0" xfId="0" applyFont="1" applyFill="1" applyAlignment="1">
      <alignment/>
    </xf>
    <xf numFmtId="38" fontId="25" fillId="33" borderId="0" xfId="49" applyFont="1" applyFill="1" applyBorder="1" applyAlignment="1">
      <alignment/>
    </xf>
    <xf numFmtId="38" fontId="69" fillId="33" borderId="10" xfId="49" applyFont="1" applyFill="1" applyBorder="1" applyAlignment="1">
      <alignment vertical="center"/>
    </xf>
    <xf numFmtId="0" fontId="61" fillId="33" borderId="0" xfId="0" applyFont="1" applyFill="1" applyBorder="1" applyAlignment="1">
      <alignment horizontal="left" vertical="center"/>
    </xf>
    <xf numFmtId="38" fontId="61" fillId="33" borderId="0" xfId="49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88" fillId="33" borderId="0" xfId="0" applyFont="1" applyFill="1" applyBorder="1" applyAlignment="1">
      <alignment horizontal="right" vertical="center"/>
    </xf>
    <xf numFmtId="0" fontId="88" fillId="33" borderId="0" xfId="0" applyFont="1" applyFill="1" applyBorder="1" applyAlignment="1">
      <alignment horizontal="center" vertical="center"/>
    </xf>
    <xf numFmtId="0" fontId="61" fillId="33" borderId="49" xfId="0" applyFont="1" applyFill="1" applyBorder="1" applyAlignment="1">
      <alignment horizontal="left" vertical="center"/>
    </xf>
    <xf numFmtId="38" fontId="61" fillId="33" borderId="49" xfId="49" applyFont="1" applyFill="1" applyBorder="1" applyAlignment="1">
      <alignment vertical="center"/>
    </xf>
    <xf numFmtId="0" fontId="61" fillId="33" borderId="46" xfId="0" applyFont="1" applyFill="1" applyBorder="1" applyAlignment="1">
      <alignment horizontal="center" vertical="center"/>
    </xf>
    <xf numFmtId="0" fontId="61" fillId="33" borderId="49" xfId="0" applyFont="1" applyFill="1" applyBorder="1" applyAlignment="1">
      <alignment vertical="center"/>
    </xf>
    <xf numFmtId="0" fontId="85" fillId="33" borderId="49" xfId="0" applyFont="1" applyFill="1" applyBorder="1" applyAlignment="1">
      <alignment horizontal="center" vertical="center"/>
    </xf>
    <xf numFmtId="0" fontId="61" fillId="33" borderId="46" xfId="0" applyFont="1" applyFill="1" applyBorder="1" applyAlignment="1">
      <alignment vertical="center"/>
    </xf>
    <xf numFmtId="38" fontId="61" fillId="33" borderId="46" xfId="49" applyFont="1" applyFill="1" applyBorder="1" applyAlignment="1">
      <alignment vertical="center"/>
    </xf>
    <xf numFmtId="0" fontId="88" fillId="33" borderId="50" xfId="0" applyFont="1" applyFill="1" applyBorder="1" applyAlignment="1">
      <alignment horizontal="center" vertical="center"/>
    </xf>
    <xf numFmtId="0" fontId="88" fillId="33" borderId="51" xfId="0" applyFont="1" applyFill="1" applyBorder="1" applyAlignment="1">
      <alignment vertical="center"/>
    </xf>
    <xf numFmtId="0" fontId="87" fillId="33" borderId="52" xfId="0" applyFont="1" applyFill="1" applyBorder="1" applyAlignment="1">
      <alignment horizontal="right" vertical="center"/>
    </xf>
    <xf numFmtId="0" fontId="87" fillId="33" borderId="0" xfId="0" applyFont="1" applyFill="1" applyBorder="1" applyAlignment="1">
      <alignment horizontal="center" vertical="center"/>
    </xf>
    <xf numFmtId="0" fontId="87" fillId="33" borderId="53" xfId="0" applyFont="1" applyFill="1" applyBorder="1" applyAlignment="1">
      <alignment vertical="center"/>
    </xf>
    <xf numFmtId="0" fontId="86" fillId="33" borderId="52" xfId="0" applyFont="1" applyFill="1" applyBorder="1" applyAlignment="1">
      <alignment vertical="center"/>
    </xf>
    <xf numFmtId="0" fontId="85" fillId="33" borderId="53" xfId="0" applyFont="1" applyFill="1" applyBorder="1" applyAlignment="1">
      <alignment vertical="center"/>
    </xf>
    <xf numFmtId="0" fontId="61" fillId="33" borderId="52" xfId="0" applyFont="1" applyFill="1" applyBorder="1" applyAlignment="1">
      <alignment horizontal="left" vertical="center"/>
    </xf>
    <xf numFmtId="0" fontId="61" fillId="33" borderId="53" xfId="0" applyFont="1" applyFill="1" applyBorder="1" applyAlignment="1">
      <alignment vertical="center"/>
    </xf>
    <xf numFmtId="0" fontId="85" fillId="33" borderId="52" xfId="0" applyFont="1" applyFill="1" applyBorder="1" applyAlignment="1">
      <alignment vertical="center"/>
    </xf>
    <xf numFmtId="0" fontId="88" fillId="33" borderId="53" xfId="0" applyFont="1" applyFill="1" applyBorder="1" applyAlignment="1">
      <alignment horizontal="center" vertical="center"/>
    </xf>
    <xf numFmtId="0" fontId="85" fillId="33" borderId="54" xfId="0" applyFont="1" applyFill="1" applyBorder="1" applyAlignment="1">
      <alignment vertical="center"/>
    </xf>
    <xf numFmtId="0" fontId="85" fillId="33" borderId="55" xfId="0" applyFont="1" applyFill="1" applyBorder="1" applyAlignment="1">
      <alignment vertical="center"/>
    </xf>
    <xf numFmtId="195" fontId="88" fillId="33" borderId="0" xfId="0" applyNumberFormat="1" applyFont="1" applyFill="1" applyBorder="1" applyAlignment="1">
      <alignment horizontal="right" vertical="center"/>
    </xf>
    <xf numFmtId="0" fontId="85" fillId="33" borderId="56" xfId="0" applyFont="1" applyFill="1" applyBorder="1" applyAlignment="1">
      <alignment horizontal="left" vertical="center"/>
    </xf>
    <xf numFmtId="0" fontId="85" fillId="33" borderId="57" xfId="0" applyFont="1" applyFill="1" applyBorder="1" applyAlignment="1">
      <alignment horizontal="left" vertical="center"/>
    </xf>
    <xf numFmtId="0" fontId="81" fillId="0" borderId="0" xfId="0" applyFont="1" applyAlignment="1">
      <alignment horizontal="center"/>
    </xf>
    <xf numFmtId="0" fontId="94" fillId="33" borderId="58" xfId="0" applyFont="1" applyFill="1" applyBorder="1" applyAlignment="1">
      <alignment horizontal="right" vertical="center"/>
    </xf>
    <xf numFmtId="0" fontId="2" fillId="35" borderId="59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192" fontId="19" fillId="0" borderId="10" xfId="0" applyNumberFormat="1" applyFont="1" applyBorder="1" applyAlignment="1">
      <alignment/>
    </xf>
    <xf numFmtId="38" fontId="2" fillId="0" borderId="60" xfId="49" applyFont="1" applyBorder="1" applyAlignment="1">
      <alignment/>
    </xf>
    <xf numFmtId="0" fontId="0" fillId="0" borderId="0" xfId="0" applyFill="1" applyAlignment="1">
      <alignment/>
    </xf>
    <xf numFmtId="38" fontId="5" fillId="0" borderId="61" xfId="49" applyFont="1" applyFill="1" applyBorder="1" applyAlignment="1">
      <alignment/>
    </xf>
    <xf numFmtId="0" fontId="88" fillId="33" borderId="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38" fontId="8" fillId="0" borderId="17" xfId="51" applyFont="1" applyFill="1" applyBorder="1" applyAlignment="1">
      <alignment horizontal="right"/>
    </xf>
    <xf numFmtId="38" fontId="8" fillId="0" borderId="66" xfId="51" applyFont="1" applyFill="1" applyBorder="1" applyAlignment="1">
      <alignment horizontal="right"/>
    </xf>
    <xf numFmtId="38" fontId="8" fillId="0" borderId="67" xfId="51" applyFont="1" applyFill="1" applyBorder="1" applyAlignment="1">
      <alignment horizontal="right"/>
    </xf>
    <xf numFmtId="38" fontId="8" fillId="0" borderId="68" xfId="51" applyFont="1" applyFill="1" applyBorder="1" applyAlignment="1">
      <alignment horizontal="right"/>
    </xf>
    <xf numFmtId="38" fontId="8" fillId="0" borderId="18" xfId="51" applyFont="1" applyBorder="1" applyAlignment="1">
      <alignment horizontal="right"/>
    </xf>
    <xf numFmtId="38" fontId="8" fillId="0" borderId="13" xfId="51" applyFont="1" applyBorder="1" applyAlignment="1">
      <alignment horizontal="right"/>
    </xf>
    <xf numFmtId="38" fontId="8" fillId="0" borderId="14" xfId="51" applyFont="1" applyBorder="1" applyAlignment="1">
      <alignment horizontal="right"/>
    </xf>
    <xf numFmtId="38" fontId="8" fillId="0" borderId="43" xfId="51" applyFont="1" applyBorder="1" applyAlignment="1">
      <alignment horizontal="right"/>
    </xf>
    <xf numFmtId="38" fontId="8" fillId="0" borderId="19" xfId="51" applyFont="1" applyBorder="1" applyAlignment="1">
      <alignment horizontal="right"/>
    </xf>
    <xf numFmtId="38" fontId="8" fillId="0" borderId="45" xfId="51" applyFont="1" applyBorder="1" applyAlignment="1">
      <alignment horizontal="right"/>
    </xf>
    <xf numFmtId="38" fontId="8" fillId="0" borderId="69" xfId="51" applyFont="1" applyBorder="1" applyAlignment="1">
      <alignment horizontal="right"/>
    </xf>
    <xf numFmtId="38" fontId="8" fillId="0" borderId="70" xfId="51" applyFont="1" applyBorder="1" applyAlignment="1">
      <alignment horizontal="right"/>
    </xf>
    <xf numFmtId="38" fontId="16" fillId="0" borderId="71" xfId="49" applyFont="1" applyBorder="1" applyAlignment="1">
      <alignment horizontal="right"/>
    </xf>
    <xf numFmtId="38" fontId="16" fillId="0" borderId="72" xfId="49" applyFont="1" applyBorder="1" applyAlignment="1">
      <alignment horizontal="right"/>
    </xf>
    <xf numFmtId="38" fontId="16" fillId="0" borderId="73" xfId="49" applyFont="1" applyBorder="1" applyAlignment="1">
      <alignment horizontal="right"/>
    </xf>
    <xf numFmtId="38" fontId="16" fillId="0" borderId="74" xfId="49" applyFont="1" applyBorder="1" applyAlignment="1">
      <alignment horizontal="right"/>
    </xf>
    <xf numFmtId="0" fontId="12" fillId="0" borderId="61" xfId="0" applyFont="1" applyBorder="1" applyAlignment="1">
      <alignment horizontal="right"/>
    </xf>
    <xf numFmtId="0" fontId="11" fillId="0" borderId="0" xfId="62" applyFont="1" applyAlignment="1">
      <alignment horizontal="center"/>
      <protection/>
    </xf>
    <xf numFmtId="0" fontId="13" fillId="0" borderId="62" xfId="62" applyFont="1" applyBorder="1" applyAlignment="1">
      <alignment horizontal="center" vertical="center"/>
      <protection/>
    </xf>
    <xf numFmtId="0" fontId="13" fillId="0" borderId="75" xfId="62" applyFont="1" applyBorder="1" applyAlignment="1">
      <alignment horizontal="center" vertical="center"/>
      <protection/>
    </xf>
    <xf numFmtId="38" fontId="16" fillId="0" borderId="71" xfId="51" applyFont="1" applyBorder="1" applyAlignment="1">
      <alignment horizontal="right"/>
    </xf>
    <xf numFmtId="38" fontId="16" fillId="0" borderId="76" xfId="51" applyFont="1" applyBorder="1" applyAlignment="1">
      <alignment horizontal="right"/>
    </xf>
    <xf numFmtId="0" fontId="12" fillId="0" borderId="0" xfId="62" applyFont="1" applyBorder="1" applyAlignment="1">
      <alignment horizontal="right"/>
      <protection/>
    </xf>
    <xf numFmtId="0" fontId="4" fillId="33" borderId="0" xfId="0" applyFont="1" applyFill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/>
    </xf>
    <xf numFmtId="0" fontId="2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2" fillId="0" borderId="8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81" fillId="0" borderId="0" xfId="0" applyFont="1" applyAlignment="1">
      <alignment horizontal="center"/>
    </xf>
    <xf numFmtId="38" fontId="16" fillId="0" borderId="90" xfId="49" applyFont="1" applyBorder="1" applyAlignment="1">
      <alignment horizontal="right"/>
    </xf>
    <xf numFmtId="38" fontId="8" fillId="0" borderId="30" xfId="51" applyFont="1" applyBorder="1" applyAlignment="1">
      <alignment horizontal="right"/>
    </xf>
    <xf numFmtId="38" fontId="8" fillId="0" borderId="35" xfId="51" applyFont="1" applyBorder="1" applyAlignment="1">
      <alignment horizontal="right"/>
    </xf>
    <xf numFmtId="38" fontId="20" fillId="0" borderId="31" xfId="51" applyFont="1" applyBorder="1" applyAlignment="1" quotePrefix="1">
      <alignment horizontal="right"/>
    </xf>
    <xf numFmtId="38" fontId="20" fillId="0" borderId="36" xfId="51" applyFont="1" applyBorder="1" applyAlignment="1" quotePrefix="1">
      <alignment horizontal="right"/>
    </xf>
    <xf numFmtId="38" fontId="8" fillId="0" borderId="34" xfId="51" applyFont="1" applyBorder="1" applyAlignment="1">
      <alignment horizontal="right"/>
    </xf>
    <xf numFmtId="38" fontId="8" fillId="0" borderId="37" xfId="51" applyFont="1" applyBorder="1" applyAlignment="1">
      <alignment horizontal="right"/>
    </xf>
    <xf numFmtId="38" fontId="20" fillId="0" borderId="32" xfId="51" applyFont="1" applyBorder="1" applyAlignment="1" quotePrefix="1">
      <alignment horizontal="right"/>
    </xf>
    <xf numFmtId="38" fontId="20" fillId="0" borderId="91" xfId="51" applyFont="1" applyBorder="1" applyAlignment="1" quotePrefix="1">
      <alignment horizontal="right"/>
    </xf>
    <xf numFmtId="38" fontId="20" fillId="0" borderId="36" xfId="51" applyFont="1" applyBorder="1" applyAlignment="1">
      <alignment horizontal="right"/>
    </xf>
    <xf numFmtId="38" fontId="8" fillId="0" borderId="17" xfId="51" applyFont="1" applyBorder="1" applyAlignment="1">
      <alignment horizontal="right"/>
    </xf>
    <xf numFmtId="38" fontId="8" fillId="0" borderId="33" xfId="51" applyFont="1" applyBorder="1" applyAlignment="1">
      <alignment horizontal="right"/>
    </xf>
    <xf numFmtId="0" fontId="61" fillId="33" borderId="92" xfId="0" applyFont="1" applyFill="1" applyBorder="1" applyAlignment="1">
      <alignment horizontal="left" vertical="center" wrapText="1"/>
    </xf>
    <xf numFmtId="0" fontId="61" fillId="33" borderId="49" xfId="0" applyFont="1" applyFill="1" applyBorder="1" applyAlignment="1">
      <alignment horizontal="left" vertical="center" wrapText="1"/>
    </xf>
    <xf numFmtId="38" fontId="61" fillId="33" borderId="92" xfId="49" applyFont="1" applyFill="1" applyBorder="1" applyAlignment="1">
      <alignment horizontal="right" vertical="center"/>
    </xf>
    <xf numFmtId="38" fontId="61" fillId="33" borderId="49" xfId="49" applyFont="1" applyFill="1" applyBorder="1" applyAlignment="1">
      <alignment horizontal="right" vertical="center"/>
    </xf>
    <xf numFmtId="0" fontId="61" fillId="33" borderId="93" xfId="0" applyFont="1" applyFill="1" applyBorder="1" applyAlignment="1">
      <alignment horizontal="left" vertical="center"/>
    </xf>
    <xf numFmtId="0" fontId="61" fillId="33" borderId="49" xfId="0" applyFont="1" applyFill="1" applyBorder="1" applyAlignment="1">
      <alignment horizontal="left" vertical="center"/>
    </xf>
    <xf numFmtId="38" fontId="61" fillId="33" borderId="93" xfId="49" applyFont="1" applyFill="1" applyBorder="1" applyAlignment="1">
      <alignment horizontal="right" vertical="center"/>
    </xf>
    <xf numFmtId="0" fontId="61" fillId="33" borderId="93" xfId="0" applyFont="1" applyFill="1" applyBorder="1" applyAlignment="1">
      <alignment horizontal="left" vertical="center" wrapText="1"/>
    </xf>
    <xf numFmtId="0" fontId="69" fillId="33" borderId="92" xfId="0" applyFont="1" applyFill="1" applyBorder="1" applyAlignment="1">
      <alignment horizontal="left" vertical="center" wrapText="1"/>
    </xf>
    <xf numFmtId="0" fontId="69" fillId="33" borderId="49" xfId="0" applyFont="1" applyFill="1" applyBorder="1" applyAlignment="1">
      <alignment horizontal="left" vertical="center" wrapText="1"/>
    </xf>
    <xf numFmtId="38" fontId="69" fillId="33" borderId="92" xfId="49" applyFont="1" applyFill="1" applyBorder="1" applyAlignment="1">
      <alignment horizontal="right" vertical="center"/>
    </xf>
    <xf numFmtId="38" fontId="69" fillId="33" borderId="49" xfId="49" applyFont="1" applyFill="1" applyBorder="1" applyAlignment="1">
      <alignment horizontal="right" vertical="center"/>
    </xf>
    <xf numFmtId="0" fontId="69" fillId="33" borderId="49" xfId="0" applyFont="1" applyFill="1" applyBorder="1" applyAlignment="1">
      <alignment horizontal="left" vertical="center"/>
    </xf>
    <xf numFmtId="0" fontId="69" fillId="33" borderId="93" xfId="0" applyFont="1" applyFill="1" applyBorder="1" applyAlignment="1">
      <alignment horizontal="left" vertical="center"/>
    </xf>
    <xf numFmtId="38" fontId="69" fillId="33" borderId="93" xfId="49" applyFont="1" applyFill="1" applyBorder="1" applyAlignment="1">
      <alignment horizontal="right" vertical="center"/>
    </xf>
    <xf numFmtId="0" fontId="69" fillId="33" borderId="93" xfId="0" applyFont="1" applyFill="1" applyBorder="1" applyAlignment="1">
      <alignment horizontal="left" vertical="center" wrapText="1"/>
    </xf>
    <xf numFmtId="0" fontId="69" fillId="33" borderId="92" xfId="0" applyFont="1" applyFill="1" applyBorder="1" applyAlignment="1">
      <alignment horizontal="left" vertical="center"/>
    </xf>
    <xf numFmtId="0" fontId="2" fillId="0" borderId="9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35" borderId="9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92" xfId="0" applyFont="1" applyFill="1" applyBorder="1" applyAlignment="1">
      <alignment horizontal="center" vertical="center"/>
    </xf>
    <xf numFmtId="0" fontId="2" fillId="36" borderId="97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19050</xdr:rowOff>
    </xdr:from>
    <xdr:to>
      <xdr:col>4</xdr:col>
      <xdr:colOff>1104900</xdr:colOff>
      <xdr:row>1</xdr:row>
      <xdr:rowOff>295275</xdr:rowOff>
    </xdr:to>
    <xdr:sp>
      <xdr:nvSpPr>
        <xdr:cNvPr id="1" name="正方形/長方形 1"/>
        <xdr:cNvSpPr>
          <a:spLocks/>
        </xdr:cNvSpPr>
      </xdr:nvSpPr>
      <xdr:spPr>
        <a:xfrm>
          <a:off x="4791075" y="190500"/>
          <a:ext cx="876300" cy="2762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4.875" style="18" bestFit="1" customWidth="1"/>
    <col min="2" max="2" width="16.125" style="14" customWidth="1"/>
    <col min="3" max="3" width="6.50390625" style="14" customWidth="1"/>
    <col min="4" max="4" width="10.375" style="14" customWidth="1"/>
    <col min="5" max="5" width="6.50390625" style="14" customWidth="1"/>
    <col min="6" max="6" width="9.75390625" style="14" customWidth="1"/>
    <col min="7" max="7" width="21.375" style="14" customWidth="1"/>
    <col min="8" max="16384" width="9.00390625" style="14" customWidth="1"/>
  </cols>
  <sheetData>
    <row r="1" spans="1:7" ht="30.75" customHeight="1">
      <c r="A1" s="154" t="s">
        <v>34</v>
      </c>
      <c r="B1" s="154"/>
      <c r="C1" s="154"/>
      <c r="D1" s="154"/>
      <c r="E1" s="154"/>
      <c r="F1" s="154"/>
      <c r="G1" s="154"/>
    </row>
    <row r="2" spans="1:7" s="15" customFormat="1" ht="21.75" customHeight="1" thickBot="1">
      <c r="A2" s="31" t="s">
        <v>2</v>
      </c>
      <c r="B2" s="31"/>
      <c r="C2" s="32" t="s">
        <v>50</v>
      </c>
      <c r="D2" s="33">
        <v>3</v>
      </c>
      <c r="E2" s="32" t="s">
        <v>51</v>
      </c>
      <c r="F2" s="33">
        <v>12</v>
      </c>
      <c r="G2" s="31" t="s">
        <v>53</v>
      </c>
    </row>
    <row r="3" spans="1:7" s="16" customFormat="1" ht="26.25" customHeight="1" thickBot="1">
      <c r="A3" s="20" t="s">
        <v>52</v>
      </c>
      <c r="B3" s="25" t="s">
        <v>35</v>
      </c>
      <c r="C3" s="155" t="s">
        <v>36</v>
      </c>
      <c r="D3" s="156"/>
      <c r="E3" s="157" t="s">
        <v>37</v>
      </c>
      <c r="F3" s="158"/>
      <c r="G3" s="26" t="s">
        <v>38</v>
      </c>
    </row>
    <row r="4" spans="1:7" ht="26.25" customHeight="1">
      <c r="A4" s="21" t="s">
        <v>54</v>
      </c>
      <c r="B4" s="40">
        <v>35</v>
      </c>
      <c r="C4" s="159">
        <v>37</v>
      </c>
      <c r="D4" s="160"/>
      <c r="E4" s="161">
        <v>28</v>
      </c>
      <c r="F4" s="162"/>
      <c r="G4" s="41">
        <f aca="true" t="shared" si="0" ref="G4:G31">SUM(C4:F4)</f>
        <v>65</v>
      </c>
    </row>
    <row r="5" spans="1:7" ht="26.25" customHeight="1">
      <c r="A5" s="22" t="s">
        <v>55</v>
      </c>
      <c r="B5" s="37">
        <v>122</v>
      </c>
      <c r="C5" s="163">
        <v>114</v>
      </c>
      <c r="D5" s="164"/>
      <c r="E5" s="165">
        <v>143</v>
      </c>
      <c r="F5" s="166"/>
      <c r="G5" s="27">
        <f t="shared" si="0"/>
        <v>257</v>
      </c>
    </row>
    <row r="6" spans="1:7" ht="26.25" customHeight="1">
      <c r="A6" s="22" t="s">
        <v>56</v>
      </c>
      <c r="B6" s="37">
        <v>590</v>
      </c>
      <c r="C6" s="163">
        <v>643</v>
      </c>
      <c r="D6" s="164"/>
      <c r="E6" s="165">
        <v>771</v>
      </c>
      <c r="F6" s="166"/>
      <c r="G6" s="27">
        <f t="shared" si="0"/>
        <v>1414</v>
      </c>
    </row>
    <row r="7" spans="1:7" ht="26.25" customHeight="1">
      <c r="A7" s="22" t="s">
        <v>57</v>
      </c>
      <c r="B7" s="37">
        <v>387</v>
      </c>
      <c r="C7" s="163">
        <v>392</v>
      </c>
      <c r="D7" s="164"/>
      <c r="E7" s="165">
        <v>425</v>
      </c>
      <c r="F7" s="166"/>
      <c r="G7" s="27">
        <f t="shared" si="0"/>
        <v>817</v>
      </c>
    </row>
    <row r="8" spans="1:7" ht="26.25" customHeight="1">
      <c r="A8" s="22" t="s">
        <v>14</v>
      </c>
      <c r="B8" s="37">
        <v>434</v>
      </c>
      <c r="C8" s="163">
        <v>439</v>
      </c>
      <c r="D8" s="164"/>
      <c r="E8" s="165">
        <v>500</v>
      </c>
      <c r="F8" s="166"/>
      <c r="G8" s="27">
        <f t="shared" si="0"/>
        <v>939</v>
      </c>
    </row>
    <row r="9" spans="1:7" ht="26.25" customHeight="1">
      <c r="A9" s="22" t="s">
        <v>15</v>
      </c>
      <c r="B9" s="37">
        <v>578</v>
      </c>
      <c r="C9" s="163">
        <v>788</v>
      </c>
      <c r="D9" s="164"/>
      <c r="E9" s="165">
        <v>803</v>
      </c>
      <c r="F9" s="166"/>
      <c r="G9" s="27">
        <f t="shared" si="0"/>
        <v>1591</v>
      </c>
    </row>
    <row r="10" spans="1:7" ht="26.25" customHeight="1">
      <c r="A10" s="22" t="s">
        <v>58</v>
      </c>
      <c r="B10" s="37">
        <v>829</v>
      </c>
      <c r="C10" s="163">
        <v>920</v>
      </c>
      <c r="D10" s="164"/>
      <c r="E10" s="165">
        <v>981</v>
      </c>
      <c r="F10" s="166"/>
      <c r="G10" s="27">
        <f t="shared" si="0"/>
        <v>1901</v>
      </c>
    </row>
    <row r="11" spans="1:7" ht="26.25" customHeight="1">
      <c r="A11" s="22" t="s">
        <v>59</v>
      </c>
      <c r="B11" s="37">
        <v>705</v>
      </c>
      <c r="C11" s="163">
        <v>743</v>
      </c>
      <c r="D11" s="164"/>
      <c r="E11" s="165">
        <v>807</v>
      </c>
      <c r="F11" s="166"/>
      <c r="G11" s="27">
        <f t="shared" si="0"/>
        <v>1550</v>
      </c>
    </row>
    <row r="12" spans="1:7" ht="26.25" customHeight="1">
      <c r="A12" s="22" t="s">
        <v>39</v>
      </c>
      <c r="B12" s="37">
        <v>59</v>
      </c>
      <c r="C12" s="163">
        <v>54</v>
      </c>
      <c r="D12" s="164"/>
      <c r="E12" s="165">
        <v>69</v>
      </c>
      <c r="F12" s="166"/>
      <c r="G12" s="27">
        <f t="shared" si="0"/>
        <v>123</v>
      </c>
    </row>
    <row r="13" spans="1:7" ht="26.25" customHeight="1">
      <c r="A13" s="22" t="s">
        <v>19</v>
      </c>
      <c r="B13" s="37">
        <v>662</v>
      </c>
      <c r="C13" s="163">
        <v>704</v>
      </c>
      <c r="D13" s="164"/>
      <c r="E13" s="165">
        <v>779</v>
      </c>
      <c r="F13" s="166"/>
      <c r="G13" s="27">
        <f t="shared" si="0"/>
        <v>1483</v>
      </c>
    </row>
    <row r="14" spans="1:7" ht="26.25" customHeight="1">
      <c r="A14" s="22" t="s">
        <v>20</v>
      </c>
      <c r="B14" s="37">
        <v>278</v>
      </c>
      <c r="C14" s="163">
        <v>269</v>
      </c>
      <c r="D14" s="164"/>
      <c r="E14" s="165">
        <v>322</v>
      </c>
      <c r="F14" s="166"/>
      <c r="G14" s="27">
        <f t="shared" si="0"/>
        <v>591</v>
      </c>
    </row>
    <row r="15" spans="1:7" ht="26.25" customHeight="1">
      <c r="A15" s="22" t="s">
        <v>21</v>
      </c>
      <c r="B15" s="37">
        <v>146</v>
      </c>
      <c r="C15" s="163">
        <v>159</v>
      </c>
      <c r="D15" s="164"/>
      <c r="E15" s="165">
        <v>146</v>
      </c>
      <c r="F15" s="166"/>
      <c r="G15" s="27">
        <f t="shared" si="0"/>
        <v>305</v>
      </c>
    </row>
    <row r="16" spans="1:7" ht="26.25" customHeight="1">
      <c r="A16" s="22" t="s">
        <v>60</v>
      </c>
      <c r="B16" s="37">
        <v>407</v>
      </c>
      <c r="C16" s="163">
        <v>379</v>
      </c>
      <c r="D16" s="164"/>
      <c r="E16" s="165">
        <v>457</v>
      </c>
      <c r="F16" s="166"/>
      <c r="G16" s="27">
        <f t="shared" si="0"/>
        <v>836</v>
      </c>
    </row>
    <row r="17" spans="1:7" ht="26.25" customHeight="1">
      <c r="A17" s="22" t="s">
        <v>61</v>
      </c>
      <c r="B17" s="37">
        <v>198</v>
      </c>
      <c r="C17" s="163">
        <v>190</v>
      </c>
      <c r="D17" s="164"/>
      <c r="E17" s="165">
        <v>230</v>
      </c>
      <c r="F17" s="166"/>
      <c r="G17" s="27">
        <f t="shared" si="0"/>
        <v>420</v>
      </c>
    </row>
    <row r="18" spans="1:10" ht="26.25" customHeight="1">
      <c r="A18" s="22" t="s">
        <v>62</v>
      </c>
      <c r="B18" s="37">
        <v>453</v>
      </c>
      <c r="C18" s="163">
        <v>496</v>
      </c>
      <c r="D18" s="164"/>
      <c r="E18" s="165">
        <v>543</v>
      </c>
      <c r="F18" s="166"/>
      <c r="G18" s="27">
        <f t="shared" si="0"/>
        <v>1039</v>
      </c>
      <c r="J18" s="85"/>
    </row>
    <row r="19" spans="1:7" ht="26.25" customHeight="1">
      <c r="A19" s="22" t="s">
        <v>63</v>
      </c>
      <c r="B19" s="37">
        <v>79</v>
      </c>
      <c r="C19" s="163">
        <v>66</v>
      </c>
      <c r="D19" s="164"/>
      <c r="E19" s="165">
        <v>75</v>
      </c>
      <c r="F19" s="166"/>
      <c r="G19" s="27">
        <f t="shared" si="0"/>
        <v>141</v>
      </c>
    </row>
    <row r="20" spans="1:7" ht="26.25" customHeight="1">
      <c r="A20" s="22" t="s">
        <v>64</v>
      </c>
      <c r="B20" s="37">
        <v>457</v>
      </c>
      <c r="C20" s="163">
        <v>501</v>
      </c>
      <c r="D20" s="164"/>
      <c r="E20" s="165">
        <v>564</v>
      </c>
      <c r="F20" s="166"/>
      <c r="G20" s="27">
        <f t="shared" si="0"/>
        <v>1065</v>
      </c>
    </row>
    <row r="21" spans="1:7" ht="26.25" customHeight="1">
      <c r="A21" s="22" t="s">
        <v>26</v>
      </c>
      <c r="B21" s="37">
        <v>306</v>
      </c>
      <c r="C21" s="163">
        <v>336</v>
      </c>
      <c r="D21" s="164"/>
      <c r="E21" s="165">
        <v>390</v>
      </c>
      <c r="F21" s="166"/>
      <c r="G21" s="27">
        <f t="shared" si="0"/>
        <v>726</v>
      </c>
    </row>
    <row r="22" spans="1:7" ht="26.25" customHeight="1">
      <c r="A22" s="22" t="s">
        <v>40</v>
      </c>
      <c r="B22" s="37">
        <v>52</v>
      </c>
      <c r="C22" s="163">
        <v>20</v>
      </c>
      <c r="D22" s="164"/>
      <c r="E22" s="165">
        <v>32</v>
      </c>
      <c r="F22" s="166"/>
      <c r="G22" s="27">
        <f t="shared" si="0"/>
        <v>52</v>
      </c>
    </row>
    <row r="23" spans="1:9" ht="26.25" customHeight="1">
      <c r="A23" s="22" t="s">
        <v>27</v>
      </c>
      <c r="B23" s="37">
        <v>63</v>
      </c>
      <c r="C23" s="163">
        <v>71</v>
      </c>
      <c r="D23" s="164"/>
      <c r="E23" s="165">
        <v>57</v>
      </c>
      <c r="F23" s="166"/>
      <c r="G23" s="27">
        <f t="shared" si="0"/>
        <v>128</v>
      </c>
      <c r="I23" s="85"/>
    </row>
    <row r="24" spans="1:7" ht="26.25" customHeight="1">
      <c r="A24" s="22" t="s">
        <v>28</v>
      </c>
      <c r="B24" s="37">
        <v>457</v>
      </c>
      <c r="C24" s="163">
        <v>462</v>
      </c>
      <c r="D24" s="164"/>
      <c r="E24" s="165">
        <v>538</v>
      </c>
      <c r="F24" s="166"/>
      <c r="G24" s="27">
        <f t="shared" si="0"/>
        <v>1000</v>
      </c>
    </row>
    <row r="25" spans="1:7" ht="26.25" customHeight="1">
      <c r="A25" s="22" t="s">
        <v>65</v>
      </c>
      <c r="B25" s="37">
        <v>515</v>
      </c>
      <c r="C25" s="163">
        <v>575</v>
      </c>
      <c r="D25" s="164"/>
      <c r="E25" s="165">
        <v>608</v>
      </c>
      <c r="F25" s="166"/>
      <c r="G25" s="27">
        <f t="shared" si="0"/>
        <v>1183</v>
      </c>
    </row>
    <row r="26" spans="1:7" ht="26.25" customHeight="1">
      <c r="A26" s="22" t="s">
        <v>41</v>
      </c>
      <c r="B26" s="37">
        <v>43</v>
      </c>
      <c r="C26" s="163">
        <v>10</v>
      </c>
      <c r="D26" s="164"/>
      <c r="E26" s="165">
        <v>33</v>
      </c>
      <c r="F26" s="166"/>
      <c r="G26" s="27">
        <f t="shared" si="0"/>
        <v>43</v>
      </c>
    </row>
    <row r="27" spans="1:7" ht="26.25" customHeight="1">
      <c r="A27" s="22" t="s">
        <v>66</v>
      </c>
      <c r="B27" s="37">
        <v>84</v>
      </c>
      <c r="C27" s="163">
        <v>96</v>
      </c>
      <c r="D27" s="164"/>
      <c r="E27" s="165">
        <v>99</v>
      </c>
      <c r="F27" s="166"/>
      <c r="G27" s="27">
        <f t="shared" si="0"/>
        <v>195</v>
      </c>
    </row>
    <row r="28" spans="1:7" ht="26.25" customHeight="1">
      <c r="A28" s="22" t="s">
        <v>30</v>
      </c>
      <c r="B28" s="37">
        <v>193</v>
      </c>
      <c r="C28" s="163">
        <v>208</v>
      </c>
      <c r="D28" s="164"/>
      <c r="E28" s="165">
        <v>220</v>
      </c>
      <c r="F28" s="166"/>
      <c r="G28" s="27">
        <f t="shared" si="0"/>
        <v>428</v>
      </c>
    </row>
    <row r="29" spans="1:7" ht="26.25" customHeight="1">
      <c r="A29" s="22" t="s">
        <v>32</v>
      </c>
      <c r="B29" s="37">
        <v>177</v>
      </c>
      <c r="C29" s="163">
        <v>164</v>
      </c>
      <c r="D29" s="164"/>
      <c r="E29" s="165">
        <v>190</v>
      </c>
      <c r="F29" s="166"/>
      <c r="G29" s="27">
        <f t="shared" si="0"/>
        <v>354</v>
      </c>
    </row>
    <row r="30" spans="1:7" ht="26.25" customHeight="1" thickBot="1">
      <c r="A30" s="23" t="s">
        <v>67</v>
      </c>
      <c r="B30" s="38">
        <v>251</v>
      </c>
      <c r="C30" s="167">
        <v>274</v>
      </c>
      <c r="D30" s="168"/>
      <c r="E30" s="169">
        <v>297</v>
      </c>
      <c r="F30" s="170"/>
      <c r="G30" s="28">
        <f t="shared" si="0"/>
        <v>571</v>
      </c>
    </row>
    <row r="31" spans="1:7" ht="33" customHeight="1" thickBot="1" thickTop="1">
      <c r="A31" s="24" t="s">
        <v>42</v>
      </c>
      <c r="B31" s="29">
        <f>SUM(B4:B30)</f>
        <v>8560</v>
      </c>
      <c r="C31" s="171">
        <f>SUM(C4:D30)</f>
        <v>9110</v>
      </c>
      <c r="D31" s="172"/>
      <c r="E31" s="173">
        <f>SUM(E4:F30)</f>
        <v>10107</v>
      </c>
      <c r="F31" s="174"/>
      <c r="G31" s="30">
        <f t="shared" si="0"/>
        <v>19217</v>
      </c>
    </row>
    <row r="32" spans="1:7" s="17" customFormat="1" ht="21" customHeight="1">
      <c r="A32" s="175" t="s">
        <v>43</v>
      </c>
      <c r="B32" s="175"/>
      <c r="C32" s="175"/>
      <c r="D32" s="175"/>
      <c r="E32" s="175"/>
      <c r="F32" s="175"/>
      <c r="G32" s="175"/>
    </row>
  </sheetData>
  <sheetProtection/>
  <mergeCells count="60">
    <mergeCell ref="C30:D30"/>
    <mergeCell ref="E30:F30"/>
    <mergeCell ref="C31:D31"/>
    <mergeCell ref="E31:F31"/>
    <mergeCell ref="A32:G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A1:G1"/>
    <mergeCell ref="C3:D3"/>
    <mergeCell ref="E3:F3"/>
    <mergeCell ref="C4:D4"/>
    <mergeCell ref="E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A1" sqref="A1:G1"/>
    </sheetView>
  </sheetViews>
  <sheetFormatPr defaultColWidth="10.375" defaultRowHeight="13.5"/>
  <cols>
    <col min="1" max="1" width="40.875" style="61" customWidth="1"/>
    <col min="2" max="2" width="6.50390625" style="47" customWidth="1"/>
    <col min="3" max="3" width="29.00390625" style="47" customWidth="1"/>
    <col min="4" max="252" width="9.00390625" style="47" customWidth="1"/>
    <col min="253" max="253" width="14.875" style="47" bestFit="1" customWidth="1"/>
    <col min="254" max="254" width="16.125" style="47" customWidth="1"/>
    <col min="255" max="255" width="6.50390625" style="47" customWidth="1"/>
    <col min="256" max="16384" width="10.375" style="47" customWidth="1"/>
  </cols>
  <sheetData>
    <row r="1" spans="1:3" ht="30.75" customHeight="1">
      <c r="A1" s="176" t="s">
        <v>132</v>
      </c>
      <c r="B1" s="176"/>
      <c r="C1" s="176"/>
    </row>
    <row r="2" spans="1:256" s="86" customFormat="1" ht="21.75" customHeight="1">
      <c r="A2" s="48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s="16" customFormat="1" ht="26.25" customHeight="1" thickBot="1">
      <c r="A3" s="49" t="s">
        <v>2</v>
      </c>
      <c r="B3" s="50"/>
      <c r="C3" s="49" t="s">
        <v>133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ht="26.25" customHeight="1" thickBot="1">
      <c r="A4" s="52" t="s">
        <v>52</v>
      </c>
      <c r="B4" s="177" t="s">
        <v>134</v>
      </c>
      <c r="C4" s="17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3" ht="26.25" customHeight="1">
      <c r="A5" s="54" t="s">
        <v>54</v>
      </c>
      <c r="B5" s="87"/>
      <c r="C5" s="63">
        <v>17</v>
      </c>
    </row>
    <row r="6" spans="1:3" ht="26.25" customHeight="1">
      <c r="A6" s="55" t="s">
        <v>55</v>
      </c>
      <c r="B6" s="88"/>
      <c r="C6" s="64">
        <v>81</v>
      </c>
    </row>
    <row r="7" spans="1:3" ht="26.25" customHeight="1">
      <c r="A7" s="55" t="s">
        <v>56</v>
      </c>
      <c r="B7" s="88"/>
      <c r="C7" s="64">
        <v>200</v>
      </c>
    </row>
    <row r="8" spans="1:3" ht="26.25" customHeight="1">
      <c r="A8" s="55" t="s">
        <v>57</v>
      </c>
      <c r="B8" s="88"/>
      <c r="C8" s="64">
        <v>119</v>
      </c>
    </row>
    <row r="9" spans="1:3" ht="26.25" customHeight="1">
      <c r="A9" s="55" t="s">
        <v>14</v>
      </c>
      <c r="B9" s="88"/>
      <c r="C9" s="64">
        <v>180</v>
      </c>
    </row>
    <row r="10" spans="1:3" ht="26.25" customHeight="1">
      <c r="A10" s="55" t="s">
        <v>15</v>
      </c>
      <c r="B10" s="88"/>
      <c r="C10" s="64">
        <v>149</v>
      </c>
    </row>
    <row r="11" spans="1:3" ht="26.25" customHeight="1">
      <c r="A11" s="55" t="s">
        <v>58</v>
      </c>
      <c r="B11" s="88"/>
      <c r="C11" s="64">
        <v>445</v>
      </c>
    </row>
    <row r="12" spans="1:3" ht="26.25" customHeight="1">
      <c r="A12" s="55" t="s">
        <v>59</v>
      </c>
      <c r="B12" s="88"/>
      <c r="C12" s="64">
        <v>325</v>
      </c>
    </row>
    <row r="13" spans="1:3" ht="26.25" customHeight="1">
      <c r="A13" s="55" t="s">
        <v>39</v>
      </c>
      <c r="B13" s="88"/>
      <c r="C13" s="64">
        <v>35</v>
      </c>
    </row>
    <row r="14" spans="1:3" ht="26.25" customHeight="1">
      <c r="A14" s="55" t="s">
        <v>19</v>
      </c>
      <c r="B14" s="88"/>
      <c r="C14" s="64">
        <v>137</v>
      </c>
    </row>
    <row r="15" spans="1:3" ht="26.25" customHeight="1">
      <c r="A15" s="55" t="s">
        <v>20</v>
      </c>
      <c r="B15" s="88"/>
      <c r="C15" s="64">
        <v>127</v>
      </c>
    </row>
    <row r="16" spans="1:3" ht="26.25" customHeight="1">
      <c r="A16" s="55" t="s">
        <v>21</v>
      </c>
      <c r="B16" s="88"/>
      <c r="C16" s="64">
        <v>55</v>
      </c>
    </row>
    <row r="17" spans="1:3" ht="26.25" customHeight="1">
      <c r="A17" s="55" t="s">
        <v>60</v>
      </c>
      <c r="B17" s="88"/>
      <c r="C17" s="64">
        <v>179</v>
      </c>
    </row>
    <row r="18" spans="1:3" ht="26.25" customHeight="1">
      <c r="A18" s="55" t="s">
        <v>61</v>
      </c>
      <c r="B18" s="88"/>
      <c r="C18" s="64">
        <v>152</v>
      </c>
    </row>
    <row r="19" spans="1:3" ht="26.25" customHeight="1">
      <c r="A19" s="56" t="s">
        <v>62</v>
      </c>
      <c r="B19" s="89"/>
      <c r="C19" s="65">
        <v>212</v>
      </c>
    </row>
    <row r="20" spans="1:3" ht="26.25" customHeight="1">
      <c r="A20" s="57" t="s">
        <v>135</v>
      </c>
      <c r="B20" s="90"/>
      <c r="C20" s="66" t="s">
        <v>136</v>
      </c>
    </row>
    <row r="21" spans="1:3" ht="26.25" customHeight="1">
      <c r="A21" s="55" t="s">
        <v>64</v>
      </c>
      <c r="B21" s="88"/>
      <c r="C21" s="64">
        <v>147</v>
      </c>
    </row>
    <row r="22" spans="1:3" ht="26.25" customHeight="1">
      <c r="A22" s="56" t="s">
        <v>26</v>
      </c>
      <c r="B22" s="89"/>
      <c r="C22" s="65">
        <v>230</v>
      </c>
    </row>
    <row r="23" spans="1:3" ht="26.25" customHeight="1">
      <c r="A23" s="57" t="s">
        <v>137</v>
      </c>
      <c r="B23" s="90"/>
      <c r="C23" s="66" t="s">
        <v>138</v>
      </c>
    </row>
    <row r="24" spans="1:3" ht="26.25" customHeight="1">
      <c r="A24" s="55" t="s">
        <v>27</v>
      </c>
      <c r="B24" s="88"/>
      <c r="C24" s="64">
        <v>25</v>
      </c>
    </row>
    <row r="25" spans="1:3" ht="26.25" customHeight="1">
      <c r="A25" s="55" t="s">
        <v>28</v>
      </c>
      <c r="B25" s="88"/>
      <c r="C25" s="64">
        <v>342</v>
      </c>
    </row>
    <row r="26" spans="1:3" ht="26.25" customHeight="1">
      <c r="A26" s="56" t="s">
        <v>65</v>
      </c>
      <c r="B26" s="89"/>
      <c r="C26" s="65">
        <v>294</v>
      </c>
    </row>
    <row r="27" spans="1:3" ht="26.25" customHeight="1">
      <c r="A27" s="57" t="s">
        <v>139</v>
      </c>
      <c r="B27" s="90"/>
      <c r="C27" s="66" t="s">
        <v>138</v>
      </c>
    </row>
    <row r="28" spans="1:3" ht="26.25" customHeight="1">
      <c r="A28" s="55" t="s">
        <v>66</v>
      </c>
      <c r="B28" s="88"/>
      <c r="C28" s="64">
        <v>66</v>
      </c>
    </row>
    <row r="29" spans="1:3" ht="26.25" customHeight="1">
      <c r="A29" s="55" t="s">
        <v>30</v>
      </c>
      <c r="B29" s="88"/>
      <c r="C29" s="64">
        <v>100</v>
      </c>
    </row>
    <row r="30" spans="1:3" ht="26.25" customHeight="1">
      <c r="A30" s="55" t="s">
        <v>32</v>
      </c>
      <c r="B30" s="88"/>
      <c r="C30" s="64">
        <v>81</v>
      </c>
    </row>
    <row r="31" spans="1:3" ht="33" customHeight="1" thickBot="1">
      <c r="A31" s="58" t="s">
        <v>67</v>
      </c>
      <c r="B31" s="91"/>
      <c r="C31" s="67">
        <v>114</v>
      </c>
    </row>
    <row r="32" spans="1:256" s="92" customFormat="1" ht="21" customHeight="1" thickBot="1" thickTop="1">
      <c r="A32" s="59" t="s">
        <v>42</v>
      </c>
      <c r="B32" s="179">
        <f>SUM(B28:B31,B24:B26,B5:B19,B21:C22)</f>
        <v>377</v>
      </c>
      <c r="C32" s="180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</row>
    <row r="33" spans="1:256" ht="18.75">
      <c r="A33" s="181"/>
      <c r="B33" s="181"/>
      <c r="C33" s="181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</sheetData>
  <sheetProtection/>
  <mergeCells count="4">
    <mergeCell ref="A1:C1"/>
    <mergeCell ref="B4:C4"/>
    <mergeCell ref="B32:C32"/>
    <mergeCell ref="A33:C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7">
      <selection activeCell="A1" sqref="A1"/>
    </sheetView>
  </sheetViews>
  <sheetFormatPr defaultColWidth="9.00390625" defaultRowHeight="13.5"/>
  <cols>
    <col min="1" max="1" width="3.50390625" style="0" bestFit="1" customWidth="1"/>
    <col min="2" max="2" width="8.625" style="0" customWidth="1"/>
    <col min="3" max="3" width="16.125" style="0" customWidth="1"/>
    <col min="4" max="4" width="31.625" style="0" customWidth="1"/>
    <col min="5" max="5" width="17.00390625" style="0" bestFit="1" customWidth="1"/>
    <col min="6" max="6" width="9.625" style="0" customWidth="1"/>
    <col min="7" max="7" width="15.125" style="0" customWidth="1"/>
    <col min="8" max="11" width="15.625" style="0" customWidth="1"/>
    <col min="12" max="12" width="14.625" style="0" bestFit="1" customWidth="1"/>
  </cols>
  <sheetData>
    <row r="1" ht="13.5">
      <c r="A1" s="93"/>
    </row>
    <row r="2" spans="2:11" s="9" customFormat="1" ht="24.75" customHeight="1">
      <c r="B2" s="182" t="s">
        <v>102</v>
      </c>
      <c r="C2" s="182"/>
      <c r="D2" s="182"/>
      <c r="E2" s="94" t="s">
        <v>140</v>
      </c>
      <c r="G2" s="12"/>
      <c r="H2" s="12"/>
      <c r="I2" s="12"/>
      <c r="J2" s="12"/>
      <c r="K2" s="12"/>
    </row>
    <row r="3" ht="15" customHeight="1" thickBot="1">
      <c r="K3" s="42" t="s">
        <v>103</v>
      </c>
    </row>
    <row r="4" spans="2:11" ht="19.5" customHeight="1" thickBot="1" thickTop="1">
      <c r="B4" s="183" t="s">
        <v>0</v>
      </c>
      <c r="C4" s="185" t="s">
        <v>1</v>
      </c>
      <c r="D4" s="185" t="s">
        <v>44</v>
      </c>
      <c r="E4" s="185" t="s">
        <v>45</v>
      </c>
      <c r="F4" s="187" t="s">
        <v>3</v>
      </c>
      <c r="G4" s="190" t="s">
        <v>101</v>
      </c>
      <c r="H4" s="193" t="s">
        <v>7</v>
      </c>
      <c r="I4" s="193"/>
      <c r="J4" s="194"/>
      <c r="K4" s="195" t="s">
        <v>6</v>
      </c>
    </row>
    <row r="5" spans="2:11" ht="19.5" customHeight="1">
      <c r="B5" s="184"/>
      <c r="C5" s="186"/>
      <c r="D5" s="186"/>
      <c r="E5" s="186"/>
      <c r="F5" s="188"/>
      <c r="G5" s="191"/>
      <c r="H5" s="198" t="s">
        <v>5</v>
      </c>
      <c r="I5" s="95" t="s">
        <v>4</v>
      </c>
      <c r="J5" s="96" t="s">
        <v>100</v>
      </c>
      <c r="K5" s="196"/>
    </row>
    <row r="6" spans="2:12" ht="19.5" customHeight="1">
      <c r="B6" s="184"/>
      <c r="C6" s="186"/>
      <c r="D6" s="186"/>
      <c r="E6" s="186"/>
      <c r="F6" s="189"/>
      <c r="G6" s="192"/>
      <c r="H6" s="199"/>
      <c r="I6" s="97" t="s">
        <v>105</v>
      </c>
      <c r="J6" s="98" t="s">
        <v>106</v>
      </c>
      <c r="K6" s="197"/>
      <c r="L6" s="44" t="s">
        <v>104</v>
      </c>
    </row>
    <row r="7" spans="1:12" ht="24.75" customHeight="1">
      <c r="A7">
        <v>1</v>
      </c>
      <c r="B7" s="99" t="s">
        <v>10</v>
      </c>
      <c r="C7" s="35" t="s">
        <v>74</v>
      </c>
      <c r="D7" s="11" t="s">
        <v>141</v>
      </c>
      <c r="E7" s="11" t="s">
        <v>86</v>
      </c>
      <c r="F7" s="100">
        <v>35</v>
      </c>
      <c r="G7" s="101">
        <v>17</v>
      </c>
      <c r="H7" s="8">
        <v>80000</v>
      </c>
      <c r="I7" s="102">
        <f>F7*550</f>
        <v>19250</v>
      </c>
      <c r="J7" s="103">
        <f>G7*2600</f>
        <v>44200</v>
      </c>
      <c r="K7" s="104">
        <f>SUM(H7:J7)</f>
        <v>143450</v>
      </c>
      <c r="L7" s="45">
        <f>H7+I7</f>
        <v>99250</v>
      </c>
    </row>
    <row r="8" spans="1:12" ht="24.75" customHeight="1">
      <c r="A8">
        <v>2</v>
      </c>
      <c r="B8" s="99" t="s">
        <v>11</v>
      </c>
      <c r="C8" s="35" t="s">
        <v>75</v>
      </c>
      <c r="D8" s="11" t="s">
        <v>142</v>
      </c>
      <c r="E8" s="11" t="s">
        <v>87</v>
      </c>
      <c r="F8" s="100">
        <v>122</v>
      </c>
      <c r="G8" s="105">
        <v>81</v>
      </c>
      <c r="H8" s="8">
        <v>80000</v>
      </c>
      <c r="I8" s="102">
        <f aca="true" t="shared" si="0" ref="I8:I29">F8*550</f>
        <v>67100</v>
      </c>
      <c r="J8" s="103">
        <f aca="true" t="shared" si="1" ref="J8:J29">G8*2600</f>
        <v>210600</v>
      </c>
      <c r="K8" s="104">
        <f aca="true" t="shared" si="2" ref="K8:K30">SUM(H8:J8)</f>
        <v>357700</v>
      </c>
      <c r="L8" s="45">
        <f aca="true" t="shared" si="3" ref="L8:L29">H8+I8</f>
        <v>147100</v>
      </c>
    </row>
    <row r="9" spans="1:12" ht="24.75" customHeight="1">
      <c r="A9">
        <v>3</v>
      </c>
      <c r="B9" s="99" t="s">
        <v>12</v>
      </c>
      <c r="C9" s="35" t="s">
        <v>143</v>
      </c>
      <c r="D9" s="11" t="s">
        <v>144</v>
      </c>
      <c r="E9" s="11" t="s">
        <v>145</v>
      </c>
      <c r="F9" s="100">
        <v>590</v>
      </c>
      <c r="G9" s="105">
        <v>200</v>
      </c>
      <c r="H9" s="8">
        <v>80000</v>
      </c>
      <c r="I9" s="102">
        <f t="shared" si="0"/>
        <v>324500</v>
      </c>
      <c r="J9" s="103">
        <f t="shared" si="1"/>
        <v>520000</v>
      </c>
      <c r="K9" s="104">
        <f t="shared" si="2"/>
        <v>924500</v>
      </c>
      <c r="L9" s="45">
        <f t="shared" si="3"/>
        <v>404500</v>
      </c>
    </row>
    <row r="10" spans="1:12" ht="24.75" customHeight="1">
      <c r="A10">
        <v>4</v>
      </c>
      <c r="B10" s="99" t="s">
        <v>13</v>
      </c>
      <c r="C10" s="35" t="s">
        <v>93</v>
      </c>
      <c r="D10" s="11" t="s">
        <v>146</v>
      </c>
      <c r="E10" s="11" t="s">
        <v>68</v>
      </c>
      <c r="F10" s="100">
        <v>387</v>
      </c>
      <c r="G10" s="105">
        <v>119</v>
      </c>
      <c r="H10" s="8">
        <v>80000</v>
      </c>
      <c r="I10" s="102">
        <f t="shared" si="0"/>
        <v>212850</v>
      </c>
      <c r="J10" s="103">
        <f t="shared" si="1"/>
        <v>309400</v>
      </c>
      <c r="K10" s="104">
        <f t="shared" si="2"/>
        <v>602250</v>
      </c>
      <c r="L10" s="45">
        <f t="shared" si="3"/>
        <v>292850</v>
      </c>
    </row>
    <row r="11" spans="1:12" ht="24.75" customHeight="1">
      <c r="A11">
        <v>5</v>
      </c>
      <c r="B11" s="99" t="s">
        <v>14</v>
      </c>
      <c r="C11" s="35" t="s">
        <v>76</v>
      </c>
      <c r="D11" s="11" t="s">
        <v>147</v>
      </c>
      <c r="E11" s="11" t="s">
        <v>46</v>
      </c>
      <c r="F11" s="100">
        <v>434</v>
      </c>
      <c r="G11" s="105">
        <v>180</v>
      </c>
      <c r="H11" s="8">
        <v>80000</v>
      </c>
      <c r="I11" s="102">
        <f t="shared" si="0"/>
        <v>238700</v>
      </c>
      <c r="J11" s="103">
        <f t="shared" si="1"/>
        <v>468000</v>
      </c>
      <c r="K11" s="104">
        <f t="shared" si="2"/>
        <v>786700</v>
      </c>
      <c r="L11" s="45">
        <f t="shared" si="3"/>
        <v>318700</v>
      </c>
    </row>
    <row r="12" spans="1:12" ht="24.75" customHeight="1">
      <c r="A12">
        <v>6</v>
      </c>
      <c r="B12" s="99" t="s">
        <v>15</v>
      </c>
      <c r="C12" s="35" t="s">
        <v>77</v>
      </c>
      <c r="D12" s="11" t="s">
        <v>148</v>
      </c>
      <c r="E12" s="11" t="s">
        <v>88</v>
      </c>
      <c r="F12" s="100">
        <v>578</v>
      </c>
      <c r="G12" s="105">
        <v>149</v>
      </c>
      <c r="H12" s="8">
        <v>80000</v>
      </c>
      <c r="I12" s="102">
        <f t="shared" si="0"/>
        <v>317900</v>
      </c>
      <c r="J12" s="103">
        <f t="shared" si="1"/>
        <v>387400</v>
      </c>
      <c r="K12" s="104">
        <f t="shared" si="2"/>
        <v>785300</v>
      </c>
      <c r="L12" s="45">
        <f t="shared" si="3"/>
        <v>397900</v>
      </c>
    </row>
    <row r="13" spans="1:12" ht="24.75" customHeight="1">
      <c r="A13">
        <v>7</v>
      </c>
      <c r="B13" s="99" t="s">
        <v>16</v>
      </c>
      <c r="C13" s="35" t="s">
        <v>94</v>
      </c>
      <c r="D13" s="11" t="s">
        <v>149</v>
      </c>
      <c r="E13" s="11" t="s">
        <v>69</v>
      </c>
      <c r="F13" s="100">
        <v>829</v>
      </c>
      <c r="G13" s="105">
        <v>445</v>
      </c>
      <c r="H13" s="8">
        <v>80000</v>
      </c>
      <c r="I13" s="102">
        <f t="shared" si="0"/>
        <v>455950</v>
      </c>
      <c r="J13" s="103">
        <f t="shared" si="1"/>
        <v>1157000</v>
      </c>
      <c r="K13" s="104">
        <f t="shared" si="2"/>
        <v>1692950</v>
      </c>
      <c r="L13" s="45">
        <f t="shared" si="3"/>
        <v>535950</v>
      </c>
    </row>
    <row r="14" spans="1:12" ht="24.75" customHeight="1">
      <c r="A14">
        <v>8</v>
      </c>
      <c r="B14" s="99" t="s">
        <v>18</v>
      </c>
      <c r="C14" s="35" t="s">
        <v>78</v>
      </c>
      <c r="D14" s="11" t="s">
        <v>150</v>
      </c>
      <c r="E14" s="11" t="s">
        <v>47</v>
      </c>
      <c r="F14" s="100">
        <v>764</v>
      </c>
      <c r="G14" s="105">
        <v>360</v>
      </c>
      <c r="H14" s="8">
        <v>80000</v>
      </c>
      <c r="I14" s="102">
        <f t="shared" si="0"/>
        <v>420200</v>
      </c>
      <c r="J14" s="103">
        <f t="shared" si="1"/>
        <v>936000</v>
      </c>
      <c r="K14" s="104">
        <f t="shared" si="2"/>
        <v>1436200</v>
      </c>
      <c r="L14" s="45">
        <f t="shared" si="3"/>
        <v>500200</v>
      </c>
    </row>
    <row r="15" spans="1:12" ht="24.75" customHeight="1">
      <c r="A15">
        <v>9</v>
      </c>
      <c r="B15" s="99" t="s">
        <v>19</v>
      </c>
      <c r="C15" s="35" t="s">
        <v>79</v>
      </c>
      <c r="D15" s="11" t="s">
        <v>151</v>
      </c>
      <c r="E15" s="11" t="s">
        <v>17</v>
      </c>
      <c r="F15" s="100">
        <v>662</v>
      </c>
      <c r="G15" s="105">
        <v>137</v>
      </c>
      <c r="H15" s="8">
        <v>80000</v>
      </c>
      <c r="I15" s="102">
        <f t="shared" si="0"/>
        <v>364100</v>
      </c>
      <c r="J15" s="103">
        <f t="shared" si="1"/>
        <v>356200</v>
      </c>
      <c r="K15" s="104">
        <f t="shared" si="2"/>
        <v>800300</v>
      </c>
      <c r="L15" s="45">
        <f t="shared" si="3"/>
        <v>444100</v>
      </c>
    </row>
    <row r="16" spans="1:12" ht="24.75" customHeight="1">
      <c r="A16">
        <v>10</v>
      </c>
      <c r="B16" s="99" t="s">
        <v>20</v>
      </c>
      <c r="C16" s="35" t="s">
        <v>95</v>
      </c>
      <c r="D16" s="11" t="s">
        <v>152</v>
      </c>
      <c r="E16" s="11" t="s">
        <v>70</v>
      </c>
      <c r="F16" s="100">
        <v>278</v>
      </c>
      <c r="G16" s="105">
        <v>127</v>
      </c>
      <c r="H16" s="8">
        <v>80000</v>
      </c>
      <c r="I16" s="102">
        <f t="shared" si="0"/>
        <v>152900</v>
      </c>
      <c r="J16" s="103">
        <f t="shared" si="1"/>
        <v>330200</v>
      </c>
      <c r="K16" s="104">
        <f t="shared" si="2"/>
        <v>563100</v>
      </c>
      <c r="L16" s="45">
        <f t="shared" si="3"/>
        <v>232900</v>
      </c>
    </row>
    <row r="17" spans="1:12" ht="24.75" customHeight="1">
      <c r="A17">
        <v>11</v>
      </c>
      <c r="B17" s="99" t="s">
        <v>21</v>
      </c>
      <c r="C17" s="35" t="s">
        <v>96</v>
      </c>
      <c r="D17" s="11" t="s">
        <v>153</v>
      </c>
      <c r="E17" s="11" t="s">
        <v>9</v>
      </c>
      <c r="F17" s="100">
        <v>146</v>
      </c>
      <c r="G17" s="105">
        <v>55</v>
      </c>
      <c r="H17" s="8">
        <v>80000</v>
      </c>
      <c r="I17" s="102">
        <f t="shared" si="0"/>
        <v>80300</v>
      </c>
      <c r="J17" s="103">
        <f t="shared" si="1"/>
        <v>143000</v>
      </c>
      <c r="K17" s="104">
        <f t="shared" si="2"/>
        <v>303300</v>
      </c>
      <c r="L17" s="45">
        <f t="shared" si="3"/>
        <v>160300</v>
      </c>
    </row>
    <row r="18" spans="1:12" ht="24.75" customHeight="1">
      <c r="A18">
        <v>12</v>
      </c>
      <c r="B18" s="99" t="s">
        <v>22</v>
      </c>
      <c r="C18" s="35" t="s">
        <v>154</v>
      </c>
      <c r="D18" s="11" t="s">
        <v>155</v>
      </c>
      <c r="E18" s="11" t="s">
        <v>156</v>
      </c>
      <c r="F18" s="100">
        <v>407</v>
      </c>
      <c r="G18" s="105">
        <v>179</v>
      </c>
      <c r="H18" s="8">
        <v>80000</v>
      </c>
      <c r="I18" s="102">
        <f t="shared" si="0"/>
        <v>223850</v>
      </c>
      <c r="J18" s="103">
        <f t="shared" si="1"/>
        <v>465400</v>
      </c>
      <c r="K18" s="104">
        <f t="shared" si="2"/>
        <v>769250</v>
      </c>
      <c r="L18" s="45">
        <f t="shared" si="3"/>
        <v>303850</v>
      </c>
    </row>
    <row r="19" spans="1:12" ht="24.75" customHeight="1">
      <c r="A19">
        <v>13</v>
      </c>
      <c r="B19" s="99" t="s">
        <v>23</v>
      </c>
      <c r="C19" s="35" t="s">
        <v>157</v>
      </c>
      <c r="D19" s="11" t="s">
        <v>158</v>
      </c>
      <c r="E19" s="11" t="s">
        <v>159</v>
      </c>
      <c r="F19" s="100">
        <v>198</v>
      </c>
      <c r="G19" s="105">
        <v>152</v>
      </c>
      <c r="H19" s="8">
        <v>80000</v>
      </c>
      <c r="I19" s="102">
        <f t="shared" si="0"/>
        <v>108900</v>
      </c>
      <c r="J19" s="103">
        <f t="shared" si="1"/>
        <v>395200</v>
      </c>
      <c r="K19" s="104">
        <f t="shared" si="2"/>
        <v>584100</v>
      </c>
      <c r="L19" s="45">
        <f t="shared" si="3"/>
        <v>188900</v>
      </c>
    </row>
    <row r="20" spans="1:12" ht="24.75" customHeight="1">
      <c r="A20">
        <v>14</v>
      </c>
      <c r="B20" s="99" t="s">
        <v>24</v>
      </c>
      <c r="C20" s="35" t="s">
        <v>80</v>
      </c>
      <c r="D20" s="11" t="s">
        <v>160</v>
      </c>
      <c r="E20" s="11" t="s">
        <v>89</v>
      </c>
      <c r="F20" s="100">
        <v>532</v>
      </c>
      <c r="G20" s="105">
        <v>212</v>
      </c>
      <c r="H20" s="8">
        <v>80000</v>
      </c>
      <c r="I20" s="102">
        <f t="shared" si="0"/>
        <v>292600</v>
      </c>
      <c r="J20" s="103">
        <f t="shared" si="1"/>
        <v>551200</v>
      </c>
      <c r="K20" s="104">
        <f t="shared" si="2"/>
        <v>923800</v>
      </c>
      <c r="L20" s="45">
        <f t="shared" si="3"/>
        <v>372600</v>
      </c>
    </row>
    <row r="21" spans="1:12" ht="24.75" customHeight="1">
      <c r="A21">
        <v>15</v>
      </c>
      <c r="B21" s="99" t="s">
        <v>25</v>
      </c>
      <c r="C21" s="35" t="s">
        <v>97</v>
      </c>
      <c r="D21" s="11" t="s">
        <v>161</v>
      </c>
      <c r="E21" s="11" t="s">
        <v>49</v>
      </c>
      <c r="F21" s="100">
        <v>457</v>
      </c>
      <c r="G21" s="105">
        <v>147</v>
      </c>
      <c r="H21" s="8">
        <v>80000</v>
      </c>
      <c r="I21" s="102">
        <f t="shared" si="0"/>
        <v>251350</v>
      </c>
      <c r="J21" s="103">
        <f t="shared" si="1"/>
        <v>382200</v>
      </c>
      <c r="K21" s="104">
        <f t="shared" si="2"/>
        <v>713550</v>
      </c>
      <c r="L21" s="45">
        <f t="shared" si="3"/>
        <v>331350</v>
      </c>
    </row>
    <row r="22" spans="1:12" ht="24.75" customHeight="1">
      <c r="A22">
        <v>16</v>
      </c>
      <c r="B22" s="99" t="s">
        <v>26</v>
      </c>
      <c r="C22" s="35" t="s">
        <v>81</v>
      </c>
      <c r="D22" s="11" t="s">
        <v>162</v>
      </c>
      <c r="E22" s="11" t="s">
        <v>90</v>
      </c>
      <c r="F22" s="100">
        <v>306</v>
      </c>
      <c r="G22" s="105">
        <v>230</v>
      </c>
      <c r="H22" s="8">
        <v>80000</v>
      </c>
      <c r="I22" s="102">
        <f t="shared" si="0"/>
        <v>168300</v>
      </c>
      <c r="J22" s="103">
        <f t="shared" si="1"/>
        <v>598000</v>
      </c>
      <c r="K22" s="104">
        <f t="shared" si="2"/>
        <v>846300</v>
      </c>
      <c r="L22" s="45">
        <f t="shared" si="3"/>
        <v>248300</v>
      </c>
    </row>
    <row r="23" spans="1:12" ht="24.75" customHeight="1">
      <c r="A23">
        <v>17</v>
      </c>
      <c r="B23" s="99" t="s">
        <v>27</v>
      </c>
      <c r="C23" s="35" t="s">
        <v>98</v>
      </c>
      <c r="D23" s="11" t="s">
        <v>163</v>
      </c>
      <c r="E23" s="11" t="s">
        <v>71</v>
      </c>
      <c r="F23" s="100">
        <v>63</v>
      </c>
      <c r="G23" s="105">
        <v>25</v>
      </c>
      <c r="H23" s="8">
        <v>80000</v>
      </c>
      <c r="I23" s="102">
        <f t="shared" si="0"/>
        <v>34650</v>
      </c>
      <c r="J23" s="103">
        <f t="shared" si="1"/>
        <v>65000</v>
      </c>
      <c r="K23" s="104">
        <f t="shared" si="2"/>
        <v>179650</v>
      </c>
      <c r="L23" s="45">
        <f t="shared" si="3"/>
        <v>114650</v>
      </c>
    </row>
    <row r="24" spans="1:12" ht="24.75" customHeight="1">
      <c r="A24">
        <v>18</v>
      </c>
      <c r="B24" s="99" t="s">
        <v>28</v>
      </c>
      <c r="C24" s="35" t="s">
        <v>82</v>
      </c>
      <c r="D24" s="11" t="s">
        <v>164</v>
      </c>
      <c r="E24" s="11" t="s">
        <v>91</v>
      </c>
      <c r="F24" s="100">
        <v>457</v>
      </c>
      <c r="G24" s="105">
        <v>342</v>
      </c>
      <c r="H24" s="8">
        <v>80000</v>
      </c>
      <c r="I24" s="102">
        <f t="shared" si="0"/>
        <v>251350</v>
      </c>
      <c r="J24" s="103">
        <f t="shared" si="1"/>
        <v>889200</v>
      </c>
      <c r="K24" s="104">
        <f t="shared" si="2"/>
        <v>1220550</v>
      </c>
      <c r="L24" s="45">
        <f t="shared" si="3"/>
        <v>331350</v>
      </c>
    </row>
    <row r="25" spans="1:12" ht="24.75" customHeight="1">
      <c r="A25">
        <v>19</v>
      </c>
      <c r="B25" s="99" t="s">
        <v>29</v>
      </c>
      <c r="C25" s="35" t="s">
        <v>83</v>
      </c>
      <c r="D25" s="11" t="s">
        <v>165</v>
      </c>
      <c r="E25" s="11" t="s">
        <v>48</v>
      </c>
      <c r="F25" s="100">
        <v>515</v>
      </c>
      <c r="G25" s="105">
        <v>294</v>
      </c>
      <c r="H25" s="8">
        <v>80000</v>
      </c>
      <c r="I25" s="102">
        <f t="shared" si="0"/>
        <v>283250</v>
      </c>
      <c r="J25" s="103">
        <f t="shared" si="1"/>
        <v>764400</v>
      </c>
      <c r="K25" s="104">
        <f t="shared" si="2"/>
        <v>1127650</v>
      </c>
      <c r="L25" s="45">
        <f t="shared" si="3"/>
        <v>363250</v>
      </c>
    </row>
    <row r="26" spans="1:12" ht="24.75" customHeight="1">
      <c r="A26">
        <v>20</v>
      </c>
      <c r="B26" s="99" t="s">
        <v>30</v>
      </c>
      <c r="C26" s="35" t="s">
        <v>84</v>
      </c>
      <c r="D26" s="11" t="s">
        <v>166</v>
      </c>
      <c r="E26" s="11" t="s">
        <v>92</v>
      </c>
      <c r="F26" s="100">
        <v>193</v>
      </c>
      <c r="G26" s="105">
        <v>100</v>
      </c>
      <c r="H26" s="8">
        <v>80000</v>
      </c>
      <c r="I26" s="102">
        <f t="shared" si="0"/>
        <v>106150</v>
      </c>
      <c r="J26" s="103">
        <f t="shared" si="1"/>
        <v>260000</v>
      </c>
      <c r="K26" s="104">
        <f t="shared" si="2"/>
        <v>446150</v>
      </c>
      <c r="L26" s="45">
        <f t="shared" si="3"/>
        <v>186150</v>
      </c>
    </row>
    <row r="27" spans="1:12" ht="24.75" customHeight="1">
      <c r="A27">
        <v>21</v>
      </c>
      <c r="B27" s="99" t="s">
        <v>31</v>
      </c>
      <c r="C27" s="35" t="s">
        <v>167</v>
      </c>
      <c r="D27" s="11" t="s">
        <v>168</v>
      </c>
      <c r="E27" s="11" t="s">
        <v>169</v>
      </c>
      <c r="F27" s="100">
        <v>251</v>
      </c>
      <c r="G27" s="105">
        <v>114</v>
      </c>
      <c r="H27" s="8">
        <v>80000</v>
      </c>
      <c r="I27" s="102">
        <f t="shared" si="0"/>
        <v>138050</v>
      </c>
      <c r="J27" s="103">
        <f t="shared" si="1"/>
        <v>296400</v>
      </c>
      <c r="K27" s="104">
        <f t="shared" si="2"/>
        <v>514450</v>
      </c>
      <c r="L27" s="45">
        <f t="shared" si="3"/>
        <v>218050</v>
      </c>
    </row>
    <row r="28" spans="1:12" ht="24.75" customHeight="1">
      <c r="A28">
        <v>22</v>
      </c>
      <c r="B28" s="99" t="s">
        <v>32</v>
      </c>
      <c r="C28" s="35" t="s">
        <v>85</v>
      </c>
      <c r="D28" s="11" t="s">
        <v>170</v>
      </c>
      <c r="E28" s="11" t="s">
        <v>72</v>
      </c>
      <c r="F28" s="100">
        <v>177</v>
      </c>
      <c r="G28" s="105">
        <v>81</v>
      </c>
      <c r="H28" s="8">
        <v>80000</v>
      </c>
      <c r="I28" s="102">
        <f t="shared" si="0"/>
        <v>97350</v>
      </c>
      <c r="J28" s="103">
        <f t="shared" si="1"/>
        <v>210600</v>
      </c>
      <c r="K28" s="104">
        <f t="shared" si="2"/>
        <v>387950</v>
      </c>
      <c r="L28" s="45">
        <f t="shared" si="3"/>
        <v>177350</v>
      </c>
    </row>
    <row r="29" spans="1:12" ht="24.75" customHeight="1" thickBot="1">
      <c r="A29">
        <v>23</v>
      </c>
      <c r="B29" s="99" t="s">
        <v>33</v>
      </c>
      <c r="C29" s="36" t="s">
        <v>99</v>
      </c>
      <c r="D29" s="10" t="s">
        <v>171</v>
      </c>
      <c r="E29" s="11" t="s">
        <v>73</v>
      </c>
      <c r="F29" s="106">
        <v>84</v>
      </c>
      <c r="G29" s="107">
        <v>66</v>
      </c>
      <c r="H29" s="8">
        <v>80000</v>
      </c>
      <c r="I29" s="102">
        <f t="shared" si="0"/>
        <v>46200</v>
      </c>
      <c r="J29" s="108">
        <f t="shared" si="1"/>
        <v>171600</v>
      </c>
      <c r="K29" s="104">
        <f t="shared" si="2"/>
        <v>297800</v>
      </c>
      <c r="L29" s="45">
        <f t="shared" si="3"/>
        <v>126200</v>
      </c>
    </row>
    <row r="30" spans="2:12" ht="24.75" customHeight="1" thickBot="1">
      <c r="B30" s="200" t="s">
        <v>8</v>
      </c>
      <c r="C30" s="201"/>
      <c r="D30" s="109"/>
      <c r="E30" s="109"/>
      <c r="F30" s="110">
        <f>SUM(F7:F29)</f>
        <v>8465</v>
      </c>
      <c r="G30" s="111">
        <f>SUM(G7:G29)</f>
        <v>3812</v>
      </c>
      <c r="H30" s="110">
        <f>SUM(H7:H29)</f>
        <v>1840000</v>
      </c>
      <c r="I30" s="110">
        <f>SUM(I7:I29)</f>
        <v>4655750</v>
      </c>
      <c r="J30" s="111">
        <f>SUM(J7:J29)</f>
        <v>9911200</v>
      </c>
      <c r="K30" s="112">
        <f t="shared" si="2"/>
        <v>16406950</v>
      </c>
      <c r="L30" s="7"/>
    </row>
    <row r="31" spans="2:11" ht="14.25" thickTop="1">
      <c r="B31" t="s">
        <v>2</v>
      </c>
      <c r="F31" s="113" t="s">
        <v>172</v>
      </c>
      <c r="G31" s="113"/>
      <c r="H31" s="113"/>
      <c r="I31" s="113"/>
      <c r="J31" s="113"/>
      <c r="K31" s="114"/>
    </row>
    <row r="33" spans="2:11" ht="21">
      <c r="B33" s="4"/>
      <c r="C33" s="202"/>
      <c r="D33" s="202"/>
      <c r="E33" s="202"/>
      <c r="F33" s="202"/>
      <c r="G33" s="202"/>
      <c r="H33" s="202"/>
      <c r="I33" s="202"/>
      <c r="J33" s="202"/>
      <c r="K33" s="202"/>
    </row>
    <row r="34" spans="2:11" ht="21">
      <c r="B34" s="5"/>
      <c r="C34" s="6"/>
      <c r="D34" s="6"/>
      <c r="E34" s="6"/>
      <c r="F34" s="6"/>
      <c r="G34" s="6"/>
      <c r="H34" s="68"/>
      <c r="I34" s="6"/>
      <c r="J34" s="68"/>
      <c r="K34" s="68"/>
    </row>
  </sheetData>
  <sheetProtection/>
  <mergeCells count="12">
    <mergeCell ref="G4:G6"/>
    <mergeCell ref="H4:J4"/>
    <mergeCell ref="K4:K6"/>
    <mergeCell ref="H5:H6"/>
    <mergeCell ref="B30:C30"/>
    <mergeCell ref="C33:K33"/>
    <mergeCell ref="B2:D2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2"/>
  <sheetViews>
    <sheetView zoomScalePageLayoutView="0" workbookViewId="0" topLeftCell="A16">
      <selection activeCell="A1" sqref="A1:G1"/>
    </sheetView>
  </sheetViews>
  <sheetFormatPr defaultColWidth="9.00390625" defaultRowHeight="13.5"/>
  <cols>
    <col min="1" max="1" width="14.875" style="18" bestFit="1" customWidth="1"/>
    <col min="2" max="2" width="16.125" style="14" customWidth="1"/>
    <col min="3" max="3" width="6.50390625" style="14" customWidth="1"/>
    <col min="4" max="4" width="10.375" style="14" customWidth="1"/>
    <col min="5" max="5" width="6.50390625" style="14" customWidth="1"/>
    <col min="6" max="6" width="9.75390625" style="14" customWidth="1"/>
    <col min="7" max="7" width="21.375" style="14" customWidth="1"/>
    <col min="8" max="16384" width="9.00390625" style="14" customWidth="1"/>
  </cols>
  <sheetData>
    <row r="1" spans="1:7" ht="30.75" customHeight="1">
      <c r="A1" s="154" t="s">
        <v>34</v>
      </c>
      <c r="B1" s="154"/>
      <c r="C1" s="154"/>
      <c r="D1" s="154"/>
      <c r="E1" s="154"/>
      <c r="F1" s="154"/>
      <c r="G1" s="154"/>
    </row>
    <row r="2" spans="1:7" s="15" customFormat="1" ht="21.75" customHeight="1" thickBot="1">
      <c r="A2" s="31" t="s">
        <v>2</v>
      </c>
      <c r="B2" s="31"/>
      <c r="C2" s="32" t="s">
        <v>50</v>
      </c>
      <c r="D2" s="33">
        <v>4</v>
      </c>
      <c r="E2" s="32" t="s">
        <v>51</v>
      </c>
      <c r="F2" s="33">
        <v>3</v>
      </c>
      <c r="G2" s="31" t="s">
        <v>53</v>
      </c>
    </row>
    <row r="3" spans="1:7" s="16" customFormat="1" ht="26.25" customHeight="1" thickBot="1">
      <c r="A3" s="20" t="s">
        <v>52</v>
      </c>
      <c r="B3" s="25" t="s">
        <v>35</v>
      </c>
      <c r="C3" s="155" t="s">
        <v>36</v>
      </c>
      <c r="D3" s="156"/>
      <c r="E3" s="157" t="s">
        <v>37</v>
      </c>
      <c r="F3" s="158"/>
      <c r="G3" s="26" t="s">
        <v>38</v>
      </c>
    </row>
    <row r="4" spans="1:7" ht="26.25" customHeight="1">
      <c r="A4" s="21" t="s">
        <v>54</v>
      </c>
      <c r="B4" s="40">
        <v>36</v>
      </c>
      <c r="C4" s="159">
        <v>39</v>
      </c>
      <c r="D4" s="160"/>
      <c r="E4" s="161">
        <v>30</v>
      </c>
      <c r="F4" s="162"/>
      <c r="G4" s="41">
        <f aca="true" t="shared" si="0" ref="G4:G31">SUM(C4:F4)</f>
        <v>69</v>
      </c>
    </row>
    <row r="5" spans="1:7" ht="26.25" customHeight="1">
      <c r="A5" s="22" t="s">
        <v>55</v>
      </c>
      <c r="B5" s="37">
        <v>121</v>
      </c>
      <c r="C5" s="163">
        <v>109</v>
      </c>
      <c r="D5" s="164"/>
      <c r="E5" s="165">
        <v>141</v>
      </c>
      <c r="F5" s="166"/>
      <c r="G5" s="27">
        <f t="shared" si="0"/>
        <v>250</v>
      </c>
    </row>
    <row r="6" spans="1:7" ht="26.25" customHeight="1">
      <c r="A6" s="22" t="s">
        <v>56</v>
      </c>
      <c r="B6" s="37">
        <v>595</v>
      </c>
      <c r="C6" s="163">
        <v>646</v>
      </c>
      <c r="D6" s="164"/>
      <c r="E6" s="165">
        <v>779</v>
      </c>
      <c r="F6" s="166"/>
      <c r="G6" s="27">
        <f t="shared" si="0"/>
        <v>1425</v>
      </c>
    </row>
    <row r="7" spans="1:7" ht="26.25" customHeight="1">
      <c r="A7" s="22" t="s">
        <v>57</v>
      </c>
      <c r="B7" s="37">
        <v>388</v>
      </c>
      <c r="C7" s="163">
        <v>394</v>
      </c>
      <c r="D7" s="164"/>
      <c r="E7" s="165">
        <v>423</v>
      </c>
      <c r="F7" s="166"/>
      <c r="G7" s="27">
        <f t="shared" si="0"/>
        <v>817</v>
      </c>
    </row>
    <row r="8" spans="1:7" ht="26.25" customHeight="1">
      <c r="A8" s="22" t="s">
        <v>14</v>
      </c>
      <c r="B8" s="37">
        <v>428</v>
      </c>
      <c r="C8" s="163">
        <v>430</v>
      </c>
      <c r="D8" s="164"/>
      <c r="E8" s="165">
        <v>489</v>
      </c>
      <c r="F8" s="166"/>
      <c r="G8" s="27">
        <f t="shared" si="0"/>
        <v>919</v>
      </c>
    </row>
    <row r="9" spans="1:7" ht="26.25" customHeight="1">
      <c r="A9" s="22" t="s">
        <v>15</v>
      </c>
      <c r="B9" s="37">
        <v>579</v>
      </c>
      <c r="C9" s="163">
        <v>778</v>
      </c>
      <c r="D9" s="164"/>
      <c r="E9" s="165">
        <v>790</v>
      </c>
      <c r="F9" s="166"/>
      <c r="G9" s="27">
        <f t="shared" si="0"/>
        <v>1568</v>
      </c>
    </row>
    <row r="10" spans="1:7" ht="26.25" customHeight="1">
      <c r="A10" s="22" t="s">
        <v>58</v>
      </c>
      <c r="B10" s="37">
        <v>825</v>
      </c>
      <c r="C10" s="163">
        <v>914</v>
      </c>
      <c r="D10" s="164"/>
      <c r="E10" s="165">
        <v>973</v>
      </c>
      <c r="F10" s="166"/>
      <c r="G10" s="27">
        <f t="shared" si="0"/>
        <v>1887</v>
      </c>
    </row>
    <row r="11" spans="1:7" ht="26.25" customHeight="1">
      <c r="A11" s="22" t="s">
        <v>59</v>
      </c>
      <c r="B11" s="37">
        <v>708</v>
      </c>
      <c r="C11" s="163">
        <v>739</v>
      </c>
      <c r="D11" s="164"/>
      <c r="E11" s="165">
        <v>801</v>
      </c>
      <c r="F11" s="166"/>
      <c r="G11" s="27">
        <f t="shared" si="0"/>
        <v>1540</v>
      </c>
    </row>
    <row r="12" spans="1:7" ht="26.25" customHeight="1">
      <c r="A12" s="22" t="s">
        <v>39</v>
      </c>
      <c r="B12" s="37">
        <v>58</v>
      </c>
      <c r="C12" s="163">
        <v>52</v>
      </c>
      <c r="D12" s="164"/>
      <c r="E12" s="165">
        <v>66</v>
      </c>
      <c r="F12" s="166"/>
      <c r="G12" s="27">
        <f t="shared" si="0"/>
        <v>118</v>
      </c>
    </row>
    <row r="13" spans="1:7" ht="26.25" customHeight="1">
      <c r="A13" s="22" t="s">
        <v>19</v>
      </c>
      <c r="B13" s="37">
        <v>660</v>
      </c>
      <c r="C13" s="163">
        <v>685</v>
      </c>
      <c r="D13" s="164"/>
      <c r="E13" s="165">
        <v>776</v>
      </c>
      <c r="F13" s="166"/>
      <c r="G13" s="27">
        <f t="shared" si="0"/>
        <v>1461</v>
      </c>
    </row>
    <row r="14" spans="1:7" ht="26.25" customHeight="1">
      <c r="A14" s="22" t="s">
        <v>20</v>
      </c>
      <c r="B14" s="37">
        <v>275</v>
      </c>
      <c r="C14" s="163">
        <v>264</v>
      </c>
      <c r="D14" s="164"/>
      <c r="E14" s="165">
        <v>319</v>
      </c>
      <c r="F14" s="166"/>
      <c r="G14" s="27">
        <f t="shared" si="0"/>
        <v>583</v>
      </c>
    </row>
    <row r="15" spans="1:7" ht="26.25" customHeight="1">
      <c r="A15" s="22" t="s">
        <v>21</v>
      </c>
      <c r="B15" s="37">
        <v>151</v>
      </c>
      <c r="C15" s="163">
        <v>163</v>
      </c>
      <c r="D15" s="164"/>
      <c r="E15" s="165">
        <v>151</v>
      </c>
      <c r="F15" s="166"/>
      <c r="G15" s="27">
        <f t="shared" si="0"/>
        <v>314</v>
      </c>
    </row>
    <row r="16" spans="1:7" ht="26.25" customHeight="1">
      <c r="A16" s="22" t="s">
        <v>60</v>
      </c>
      <c r="B16" s="37">
        <v>412</v>
      </c>
      <c r="C16" s="163">
        <v>383</v>
      </c>
      <c r="D16" s="164"/>
      <c r="E16" s="165">
        <v>459</v>
      </c>
      <c r="F16" s="166"/>
      <c r="G16" s="27">
        <f t="shared" si="0"/>
        <v>842</v>
      </c>
    </row>
    <row r="17" spans="1:7" ht="26.25" customHeight="1">
      <c r="A17" s="22" t="s">
        <v>61</v>
      </c>
      <c r="B17" s="37">
        <v>197</v>
      </c>
      <c r="C17" s="163">
        <v>188</v>
      </c>
      <c r="D17" s="164"/>
      <c r="E17" s="165">
        <v>227</v>
      </c>
      <c r="F17" s="166"/>
      <c r="G17" s="27">
        <f t="shared" si="0"/>
        <v>415</v>
      </c>
    </row>
    <row r="18" spans="1:7" ht="26.25" customHeight="1">
      <c r="A18" s="22" t="s">
        <v>62</v>
      </c>
      <c r="B18" s="37">
        <v>449</v>
      </c>
      <c r="C18" s="163">
        <v>488</v>
      </c>
      <c r="D18" s="164"/>
      <c r="E18" s="165">
        <v>530</v>
      </c>
      <c r="F18" s="166"/>
      <c r="G18" s="27">
        <f t="shared" si="0"/>
        <v>1018</v>
      </c>
    </row>
    <row r="19" spans="1:7" ht="26.25" customHeight="1">
      <c r="A19" s="22" t="s">
        <v>63</v>
      </c>
      <c r="B19" s="37">
        <v>78</v>
      </c>
      <c r="C19" s="163">
        <v>66</v>
      </c>
      <c r="D19" s="164"/>
      <c r="E19" s="165">
        <v>73</v>
      </c>
      <c r="F19" s="166"/>
      <c r="G19" s="27">
        <f t="shared" si="0"/>
        <v>139</v>
      </c>
    </row>
    <row r="20" spans="1:7" ht="26.25" customHeight="1">
      <c r="A20" s="22" t="s">
        <v>64</v>
      </c>
      <c r="B20" s="37">
        <v>464</v>
      </c>
      <c r="C20" s="163">
        <v>512</v>
      </c>
      <c r="D20" s="164"/>
      <c r="E20" s="165">
        <v>572</v>
      </c>
      <c r="F20" s="166"/>
      <c r="G20" s="27">
        <f t="shared" si="0"/>
        <v>1084</v>
      </c>
    </row>
    <row r="21" spans="1:7" ht="26.25" customHeight="1">
      <c r="A21" s="22" t="s">
        <v>26</v>
      </c>
      <c r="B21" s="37">
        <v>306</v>
      </c>
      <c r="C21" s="163">
        <v>336</v>
      </c>
      <c r="D21" s="164"/>
      <c r="E21" s="165">
        <v>383</v>
      </c>
      <c r="F21" s="166"/>
      <c r="G21" s="27">
        <f t="shared" si="0"/>
        <v>719</v>
      </c>
    </row>
    <row r="22" spans="1:7" ht="26.25" customHeight="1">
      <c r="A22" s="22" t="s">
        <v>40</v>
      </c>
      <c r="B22" s="37">
        <v>51</v>
      </c>
      <c r="C22" s="163">
        <v>19</v>
      </c>
      <c r="D22" s="164"/>
      <c r="E22" s="165">
        <v>32</v>
      </c>
      <c r="F22" s="166"/>
      <c r="G22" s="27">
        <f t="shared" si="0"/>
        <v>51</v>
      </c>
    </row>
    <row r="23" spans="1:7" ht="26.25" customHeight="1">
      <c r="A23" s="22" t="s">
        <v>27</v>
      </c>
      <c r="B23" s="37">
        <v>66</v>
      </c>
      <c r="C23" s="163">
        <v>72</v>
      </c>
      <c r="D23" s="164"/>
      <c r="E23" s="165">
        <v>60</v>
      </c>
      <c r="F23" s="166"/>
      <c r="G23" s="27">
        <f t="shared" si="0"/>
        <v>132</v>
      </c>
    </row>
    <row r="24" spans="1:7" ht="26.25" customHeight="1">
      <c r="A24" s="22" t="s">
        <v>28</v>
      </c>
      <c r="B24" s="37">
        <v>459</v>
      </c>
      <c r="C24" s="163">
        <v>463</v>
      </c>
      <c r="D24" s="164"/>
      <c r="E24" s="165">
        <v>540</v>
      </c>
      <c r="F24" s="166"/>
      <c r="G24" s="27">
        <f t="shared" si="0"/>
        <v>1003</v>
      </c>
    </row>
    <row r="25" spans="1:7" ht="26.25" customHeight="1">
      <c r="A25" s="22" t="s">
        <v>65</v>
      </c>
      <c r="B25" s="37">
        <v>517</v>
      </c>
      <c r="C25" s="163">
        <v>569</v>
      </c>
      <c r="D25" s="164"/>
      <c r="E25" s="165">
        <v>604</v>
      </c>
      <c r="F25" s="166"/>
      <c r="G25" s="27">
        <f t="shared" si="0"/>
        <v>1173</v>
      </c>
    </row>
    <row r="26" spans="1:7" ht="26.25" customHeight="1">
      <c r="A26" s="22" t="s">
        <v>41</v>
      </c>
      <c r="B26" s="37">
        <v>41</v>
      </c>
      <c r="C26" s="163">
        <v>10</v>
      </c>
      <c r="D26" s="164"/>
      <c r="E26" s="165">
        <v>31</v>
      </c>
      <c r="F26" s="166"/>
      <c r="G26" s="27">
        <f t="shared" si="0"/>
        <v>41</v>
      </c>
    </row>
    <row r="27" spans="1:7" ht="26.25" customHeight="1">
      <c r="A27" s="22" t="s">
        <v>66</v>
      </c>
      <c r="B27" s="37">
        <v>84</v>
      </c>
      <c r="C27" s="163">
        <v>97</v>
      </c>
      <c r="D27" s="164"/>
      <c r="E27" s="165">
        <v>99</v>
      </c>
      <c r="F27" s="166"/>
      <c r="G27" s="27">
        <f t="shared" si="0"/>
        <v>196</v>
      </c>
    </row>
    <row r="28" spans="1:7" ht="26.25" customHeight="1">
      <c r="A28" s="22" t="s">
        <v>30</v>
      </c>
      <c r="B28" s="37">
        <v>197</v>
      </c>
      <c r="C28" s="163">
        <v>208</v>
      </c>
      <c r="D28" s="164"/>
      <c r="E28" s="165">
        <v>221</v>
      </c>
      <c r="F28" s="166"/>
      <c r="G28" s="27">
        <f t="shared" si="0"/>
        <v>429</v>
      </c>
    </row>
    <row r="29" spans="1:7" ht="26.25" customHeight="1">
      <c r="A29" s="22" t="s">
        <v>32</v>
      </c>
      <c r="B29" s="37">
        <v>182</v>
      </c>
      <c r="C29" s="163">
        <v>169</v>
      </c>
      <c r="D29" s="164"/>
      <c r="E29" s="165">
        <v>191</v>
      </c>
      <c r="F29" s="166"/>
      <c r="G29" s="27">
        <f t="shared" si="0"/>
        <v>360</v>
      </c>
    </row>
    <row r="30" spans="1:7" ht="26.25" customHeight="1" thickBot="1">
      <c r="A30" s="23" t="s">
        <v>67</v>
      </c>
      <c r="B30" s="38">
        <v>249</v>
      </c>
      <c r="C30" s="167">
        <v>268</v>
      </c>
      <c r="D30" s="168"/>
      <c r="E30" s="169">
        <v>294</v>
      </c>
      <c r="F30" s="170"/>
      <c r="G30" s="28">
        <f t="shared" si="0"/>
        <v>562</v>
      </c>
    </row>
    <row r="31" spans="1:7" ht="33" customHeight="1" thickBot="1" thickTop="1">
      <c r="A31" s="24" t="s">
        <v>42</v>
      </c>
      <c r="B31" s="29">
        <f>SUM(B4:B30)</f>
        <v>8576</v>
      </c>
      <c r="C31" s="171">
        <f>SUM(C4:D30)</f>
        <v>9061</v>
      </c>
      <c r="D31" s="172"/>
      <c r="E31" s="173">
        <f>SUM(E4:F30)</f>
        <v>10054</v>
      </c>
      <c r="F31" s="203"/>
      <c r="G31" s="30">
        <f t="shared" si="0"/>
        <v>19115</v>
      </c>
    </row>
    <row r="32" spans="1:7" s="17" customFormat="1" ht="21" customHeight="1">
      <c r="A32" s="175" t="s">
        <v>43</v>
      </c>
      <c r="B32" s="175"/>
      <c r="C32" s="175"/>
      <c r="D32" s="175"/>
      <c r="E32" s="175"/>
      <c r="F32" s="175"/>
      <c r="G32" s="175"/>
    </row>
  </sheetData>
  <sheetProtection/>
  <mergeCells count="60">
    <mergeCell ref="A1:G1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E29:F29"/>
    <mergeCell ref="C24:D24"/>
    <mergeCell ref="E24:F24"/>
    <mergeCell ref="C25:D25"/>
    <mergeCell ref="E25:F25"/>
    <mergeCell ref="C26:D26"/>
    <mergeCell ref="E26:F26"/>
    <mergeCell ref="C30:D30"/>
    <mergeCell ref="E30:F30"/>
    <mergeCell ref="C31:D31"/>
    <mergeCell ref="E31:F31"/>
    <mergeCell ref="A32:G32"/>
    <mergeCell ref="C27:D27"/>
    <mergeCell ref="E27:F27"/>
    <mergeCell ref="C28:D28"/>
    <mergeCell ref="E28:F28"/>
    <mergeCell ref="C29:D29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4"/>
  <sheetViews>
    <sheetView zoomScalePageLayoutView="0" workbookViewId="0" topLeftCell="A1">
      <selection activeCell="A1" sqref="A1:G1"/>
    </sheetView>
  </sheetViews>
  <sheetFormatPr defaultColWidth="10.375" defaultRowHeight="13.5"/>
  <cols>
    <col min="1" max="1" width="40.875" style="61" customWidth="1"/>
    <col min="2" max="2" width="6.50390625" style="47" customWidth="1"/>
    <col min="3" max="3" width="29.00390625" style="47" customWidth="1"/>
    <col min="4" max="252" width="9.00390625" style="47" customWidth="1"/>
    <col min="253" max="253" width="14.875" style="47" bestFit="1" customWidth="1"/>
    <col min="254" max="254" width="16.125" style="47" customWidth="1"/>
    <col min="255" max="255" width="6.50390625" style="47" customWidth="1"/>
    <col min="256" max="16384" width="10.375" style="47" customWidth="1"/>
  </cols>
  <sheetData>
    <row r="1" spans="1:3" ht="28.5">
      <c r="A1" s="176" t="s">
        <v>110</v>
      </c>
      <c r="B1" s="176"/>
      <c r="C1" s="176"/>
    </row>
    <row r="2" spans="1:3" ht="28.5">
      <c r="A2" s="48"/>
      <c r="B2" s="46"/>
      <c r="C2" s="46"/>
    </row>
    <row r="3" spans="1:256" ht="19.5" thickBot="1">
      <c r="A3" s="49" t="s">
        <v>2</v>
      </c>
      <c r="B3" s="50"/>
      <c r="C3" s="49" t="s">
        <v>111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ht="21.75" thickBot="1">
      <c r="A4" s="52" t="s">
        <v>52</v>
      </c>
      <c r="B4" s="177" t="s">
        <v>112</v>
      </c>
      <c r="C4" s="17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3" ht="21">
      <c r="A5" s="54" t="s">
        <v>54</v>
      </c>
      <c r="B5" s="213">
        <v>17</v>
      </c>
      <c r="C5" s="214"/>
    </row>
    <row r="6" spans="1:3" ht="21">
      <c r="A6" s="55" t="s">
        <v>55</v>
      </c>
      <c r="B6" s="163">
        <v>81</v>
      </c>
      <c r="C6" s="208"/>
    </row>
    <row r="7" spans="1:3" ht="21">
      <c r="A7" s="55" t="s">
        <v>56</v>
      </c>
      <c r="B7" s="163">
        <v>199</v>
      </c>
      <c r="C7" s="208"/>
    </row>
    <row r="8" spans="1:3" ht="21">
      <c r="A8" s="55" t="s">
        <v>57</v>
      </c>
      <c r="B8" s="163">
        <v>116</v>
      </c>
      <c r="C8" s="208"/>
    </row>
    <row r="9" spans="1:3" ht="21">
      <c r="A9" s="55" t="s">
        <v>14</v>
      </c>
      <c r="B9" s="163">
        <v>176</v>
      </c>
      <c r="C9" s="208"/>
    </row>
    <row r="10" spans="1:3" ht="21">
      <c r="A10" s="55" t="s">
        <v>15</v>
      </c>
      <c r="B10" s="163">
        <v>147</v>
      </c>
      <c r="C10" s="208"/>
    </row>
    <row r="11" spans="1:3" ht="21">
      <c r="A11" s="55" t="s">
        <v>58</v>
      </c>
      <c r="B11" s="163">
        <v>439</v>
      </c>
      <c r="C11" s="208"/>
    </row>
    <row r="12" spans="1:4" ht="21">
      <c r="A12" s="56" t="s">
        <v>59</v>
      </c>
      <c r="B12" s="204">
        <v>355</v>
      </c>
      <c r="C12" s="205"/>
      <c r="D12" s="47">
        <v>186</v>
      </c>
    </row>
    <row r="13" spans="1:4" ht="18.75">
      <c r="A13" s="62" t="s">
        <v>113</v>
      </c>
      <c r="B13" s="210" t="s">
        <v>114</v>
      </c>
      <c r="C13" s="211"/>
      <c r="D13" s="47">
        <v>134</v>
      </c>
    </row>
    <row r="14" spans="1:4" ht="18.75">
      <c r="A14" s="62" t="s">
        <v>115</v>
      </c>
      <c r="B14" s="206" t="s">
        <v>116</v>
      </c>
      <c r="C14" s="212"/>
      <c r="D14" s="47">
        <v>35</v>
      </c>
    </row>
    <row r="15" spans="1:3" ht="21">
      <c r="A15" s="55" t="s">
        <v>19</v>
      </c>
      <c r="B15" s="163">
        <v>135</v>
      </c>
      <c r="C15" s="208"/>
    </row>
    <row r="16" spans="1:3" ht="21">
      <c r="A16" s="55" t="s">
        <v>20</v>
      </c>
      <c r="B16" s="163">
        <v>125</v>
      </c>
      <c r="C16" s="208"/>
    </row>
    <row r="17" spans="1:3" ht="21">
      <c r="A17" s="55" t="s">
        <v>21</v>
      </c>
      <c r="B17" s="163">
        <v>55</v>
      </c>
      <c r="C17" s="208"/>
    </row>
    <row r="18" spans="1:3" ht="21">
      <c r="A18" s="55" t="s">
        <v>60</v>
      </c>
      <c r="B18" s="163">
        <v>179</v>
      </c>
      <c r="C18" s="208"/>
    </row>
    <row r="19" spans="1:3" ht="21">
      <c r="A19" s="55" t="s">
        <v>61</v>
      </c>
      <c r="B19" s="163">
        <v>149</v>
      </c>
      <c r="C19" s="208"/>
    </row>
    <row r="20" spans="1:4" ht="21">
      <c r="A20" s="56" t="s">
        <v>62</v>
      </c>
      <c r="B20" s="204">
        <v>205</v>
      </c>
      <c r="C20" s="205"/>
      <c r="D20" s="47">
        <v>194</v>
      </c>
    </row>
    <row r="21" spans="1:3" ht="18.75">
      <c r="A21" s="57" t="s">
        <v>117</v>
      </c>
      <c r="B21" s="206" t="s">
        <v>118</v>
      </c>
      <c r="C21" s="207"/>
    </row>
    <row r="22" spans="1:3" ht="21">
      <c r="A22" s="55" t="s">
        <v>64</v>
      </c>
      <c r="B22" s="163">
        <v>146</v>
      </c>
      <c r="C22" s="208"/>
    </row>
    <row r="23" spans="1:4" ht="21">
      <c r="A23" s="56" t="s">
        <v>26</v>
      </c>
      <c r="B23" s="204">
        <v>227</v>
      </c>
      <c r="C23" s="205"/>
      <c r="D23" s="47">
        <v>187</v>
      </c>
    </row>
    <row r="24" spans="1:3" ht="18.75">
      <c r="A24" s="57" t="s">
        <v>119</v>
      </c>
      <c r="B24" s="206" t="s">
        <v>120</v>
      </c>
      <c r="C24" s="207"/>
    </row>
    <row r="25" spans="1:3" ht="21">
      <c r="A25" s="55" t="s">
        <v>27</v>
      </c>
      <c r="B25" s="163">
        <v>25</v>
      </c>
      <c r="C25" s="208"/>
    </row>
    <row r="26" spans="1:3" ht="21">
      <c r="A26" s="55" t="s">
        <v>28</v>
      </c>
      <c r="B26" s="163">
        <v>338</v>
      </c>
      <c r="C26" s="208"/>
    </row>
    <row r="27" spans="1:4" ht="21">
      <c r="A27" s="56" t="s">
        <v>65</v>
      </c>
      <c r="B27" s="204">
        <v>290</v>
      </c>
      <c r="C27" s="205"/>
      <c r="D27" s="47">
        <v>251</v>
      </c>
    </row>
    <row r="28" spans="1:3" ht="18.75">
      <c r="A28" s="57" t="s">
        <v>121</v>
      </c>
      <c r="B28" s="206" t="s">
        <v>122</v>
      </c>
      <c r="C28" s="207"/>
    </row>
    <row r="29" spans="1:3" ht="21">
      <c r="A29" s="55" t="s">
        <v>66</v>
      </c>
      <c r="B29" s="163">
        <v>65</v>
      </c>
      <c r="C29" s="208"/>
    </row>
    <row r="30" spans="1:3" ht="21">
      <c r="A30" s="55" t="s">
        <v>30</v>
      </c>
      <c r="B30" s="163">
        <v>99</v>
      </c>
      <c r="C30" s="208"/>
    </row>
    <row r="31" spans="1:3" ht="21">
      <c r="A31" s="55" t="s">
        <v>32</v>
      </c>
      <c r="B31" s="163">
        <v>82</v>
      </c>
      <c r="C31" s="208"/>
    </row>
    <row r="32" spans="1:3" ht="21.75" thickBot="1">
      <c r="A32" s="58" t="s">
        <v>67</v>
      </c>
      <c r="B32" s="167">
        <v>114</v>
      </c>
      <c r="C32" s="209"/>
    </row>
    <row r="33" spans="1:3" ht="25.5" thickBot="1" thickTop="1">
      <c r="A33" s="59" t="s">
        <v>42</v>
      </c>
      <c r="B33" s="179">
        <f>SUM(B29:B32,B25:B27,B5:B12,B15:B20,B22:C23)</f>
        <v>3764</v>
      </c>
      <c r="C33" s="180"/>
    </row>
    <row r="34" spans="1:256" ht="18.75">
      <c r="A34" s="181"/>
      <c r="B34" s="181"/>
      <c r="C34" s="18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</sheetData>
  <sheetProtection/>
  <mergeCells count="32">
    <mergeCell ref="A1:C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3:C33"/>
    <mergeCell ref="A34:C34"/>
    <mergeCell ref="B27:C27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tabSelected="1" workbookViewId="0" topLeftCell="A1">
      <selection activeCell="D2" sqref="D2"/>
    </sheetView>
  </sheetViews>
  <sheetFormatPr defaultColWidth="12.50390625" defaultRowHeight="13.5"/>
  <cols>
    <col min="1" max="1" width="27.625" style="70" customWidth="1"/>
    <col min="2" max="2" width="18.625" style="70" customWidth="1"/>
    <col min="3" max="3" width="40.625" style="70" customWidth="1"/>
    <col min="4" max="6" width="12.50390625" style="70" customWidth="1"/>
    <col min="7" max="7" width="3.50390625" style="70" bestFit="1" customWidth="1"/>
    <col min="8" max="8" width="8.875" style="70" bestFit="1" customWidth="1"/>
    <col min="9" max="16384" width="12.50390625" style="70" customWidth="1"/>
  </cols>
  <sheetData>
    <row r="1" spans="1:8" ht="38.25" customHeight="1">
      <c r="A1" s="119" t="s">
        <v>177</v>
      </c>
      <c r="B1" s="120" t="str">
        <f>VLOOKUP(D1,'令和５年度事務交付金 '!$A$6:$L$29,2,0)</f>
        <v>島津</v>
      </c>
      <c r="C1" s="153" t="s">
        <v>130</v>
      </c>
      <c r="D1" s="80">
        <v>1</v>
      </c>
      <c r="E1" s="84" t="s">
        <v>131</v>
      </c>
      <c r="F1" s="81"/>
      <c r="G1" s="82">
        <v>1</v>
      </c>
      <c r="H1" s="83" t="s">
        <v>10</v>
      </c>
    </row>
    <row r="2" spans="1:8" ht="38.25" customHeight="1">
      <c r="A2" s="77"/>
      <c r="B2" s="78"/>
      <c r="C2" s="76"/>
      <c r="D2" s="69"/>
      <c r="E2" s="69"/>
      <c r="F2" s="69"/>
      <c r="G2" s="82">
        <v>2</v>
      </c>
      <c r="H2" s="83" t="s">
        <v>11</v>
      </c>
    </row>
    <row r="3" spans="1:8" ht="23.25" customHeight="1">
      <c r="A3" s="71" t="s">
        <v>127</v>
      </c>
      <c r="B3" s="72"/>
      <c r="C3" s="72"/>
      <c r="G3" s="82">
        <v>3</v>
      </c>
      <c r="H3" s="83" t="s">
        <v>12</v>
      </c>
    </row>
    <row r="4" spans="1:8" ht="23.25" customHeight="1" thickBot="1">
      <c r="A4" s="123" t="s">
        <v>123</v>
      </c>
      <c r="B4" s="123" t="s">
        <v>126</v>
      </c>
      <c r="C4" s="123" t="s">
        <v>124</v>
      </c>
      <c r="G4" s="82">
        <v>4</v>
      </c>
      <c r="H4" s="83" t="s">
        <v>13</v>
      </c>
    </row>
    <row r="5" spans="1:8" ht="34.5" customHeight="1" thickTop="1">
      <c r="A5" s="121" t="s">
        <v>128</v>
      </c>
      <c r="B5" s="122">
        <f>VLOOKUP(D1,'令和５年度事務交付金 '!$A$6:$J$29,10,0)</f>
        <v>40800</v>
      </c>
      <c r="C5" s="121" t="s">
        <v>213</v>
      </c>
      <c r="G5" s="82">
        <v>5</v>
      </c>
      <c r="H5" s="83" t="s">
        <v>14</v>
      </c>
    </row>
    <row r="6" spans="1:8" ht="23.25" customHeight="1">
      <c r="A6" s="116"/>
      <c r="B6" s="117"/>
      <c r="C6" s="118"/>
      <c r="G6" s="82">
        <v>6</v>
      </c>
      <c r="H6" s="83" t="s">
        <v>15</v>
      </c>
    </row>
    <row r="7" spans="7:8" ht="23.25" customHeight="1">
      <c r="G7" s="82">
        <v>7</v>
      </c>
      <c r="H7" s="83" t="s">
        <v>218</v>
      </c>
    </row>
    <row r="8" spans="1:8" ht="23.25" customHeight="1">
      <c r="A8" s="71" t="s">
        <v>173</v>
      </c>
      <c r="B8" s="72"/>
      <c r="C8" s="72"/>
      <c r="G8" s="82">
        <v>8</v>
      </c>
      <c r="H8" s="83" t="s">
        <v>217</v>
      </c>
    </row>
    <row r="9" spans="1:8" ht="34.5" customHeight="1" thickBot="1">
      <c r="A9" s="123" t="s">
        <v>123</v>
      </c>
      <c r="B9" s="123" t="s">
        <v>126</v>
      </c>
      <c r="C9" s="123" t="s">
        <v>124</v>
      </c>
      <c r="G9" s="82">
        <v>9</v>
      </c>
      <c r="H9" s="83" t="s">
        <v>219</v>
      </c>
    </row>
    <row r="10" spans="1:8" ht="34.5" customHeight="1" thickTop="1">
      <c r="A10" s="219"/>
      <c r="B10" s="221"/>
      <c r="C10" s="222"/>
      <c r="G10" s="82">
        <v>10</v>
      </c>
      <c r="H10" s="83" t="s">
        <v>20</v>
      </c>
    </row>
    <row r="11" spans="1:8" ht="34.5" customHeight="1">
      <c r="A11" s="220"/>
      <c r="B11" s="218"/>
      <c r="C11" s="220"/>
      <c r="G11" s="82">
        <v>11</v>
      </c>
      <c r="H11" s="83" t="s">
        <v>21</v>
      </c>
    </row>
    <row r="12" spans="1:8" ht="34.5" customHeight="1">
      <c r="A12" s="215"/>
      <c r="B12" s="217"/>
      <c r="C12" s="215"/>
      <c r="G12" s="82">
        <v>12</v>
      </c>
      <c r="H12" s="83" t="s">
        <v>22</v>
      </c>
    </row>
    <row r="13" spans="1:8" ht="34.5" customHeight="1">
      <c r="A13" s="216"/>
      <c r="B13" s="218"/>
      <c r="C13" s="216"/>
      <c r="G13" s="82">
        <v>13</v>
      </c>
      <c r="H13" s="83" t="s">
        <v>23</v>
      </c>
    </row>
    <row r="14" spans="1:8" ht="34.5" customHeight="1">
      <c r="A14" s="215"/>
      <c r="B14" s="217"/>
      <c r="C14" s="215"/>
      <c r="G14" s="82">
        <v>14</v>
      </c>
      <c r="H14" s="83" t="s">
        <v>24</v>
      </c>
    </row>
    <row r="15" spans="1:8" ht="34.5" customHeight="1">
      <c r="A15" s="216"/>
      <c r="B15" s="218"/>
      <c r="C15" s="216"/>
      <c r="G15" s="82">
        <v>15</v>
      </c>
      <c r="H15" s="83" t="s">
        <v>25</v>
      </c>
    </row>
    <row r="16" spans="1:8" ht="34.5" customHeight="1">
      <c r="A16" s="75"/>
      <c r="B16" s="74"/>
      <c r="C16" s="75"/>
      <c r="G16" s="82">
        <v>16</v>
      </c>
      <c r="H16" s="83" t="s">
        <v>26</v>
      </c>
    </row>
    <row r="17" spans="1:8" ht="34.5" customHeight="1">
      <c r="A17" s="75"/>
      <c r="B17" s="74"/>
      <c r="C17" s="75"/>
      <c r="G17" s="82">
        <v>17</v>
      </c>
      <c r="H17" s="83" t="s">
        <v>27</v>
      </c>
    </row>
    <row r="18" spans="1:8" ht="34.5" customHeight="1" thickBot="1">
      <c r="A18" s="126"/>
      <c r="B18" s="127"/>
      <c r="C18" s="126"/>
      <c r="G18" s="82">
        <v>18</v>
      </c>
      <c r="H18" s="83" t="s">
        <v>28</v>
      </c>
    </row>
    <row r="19" spans="1:8" ht="34.5" customHeight="1" thickTop="1">
      <c r="A19" s="125" t="s">
        <v>125</v>
      </c>
      <c r="B19" s="115" t="str">
        <f>IF(SUM(B10:B18)&gt;0,SUM(B10:B18)," ")</f>
        <v> </v>
      </c>
      <c r="C19" s="124"/>
      <c r="G19" s="82">
        <v>19</v>
      </c>
      <c r="H19" s="83" t="s">
        <v>29</v>
      </c>
    </row>
    <row r="20" spans="7:8" ht="23.25" customHeight="1">
      <c r="G20" s="82">
        <v>20</v>
      </c>
      <c r="H20" s="83" t="s">
        <v>30</v>
      </c>
    </row>
    <row r="21" spans="7:8" ht="23.25" customHeight="1">
      <c r="G21" s="82">
        <v>21</v>
      </c>
      <c r="H21" s="83" t="s">
        <v>31</v>
      </c>
    </row>
    <row r="22" spans="2:8" ht="17.25">
      <c r="B22" s="119" t="s">
        <v>129</v>
      </c>
      <c r="C22" s="138" t="str">
        <f>VLOOKUP(D1,'令和５年度事務交付金 '!$A$6:$J$29,3,0)</f>
        <v>渡 邊　重 幸</v>
      </c>
      <c r="G22" s="82">
        <v>22</v>
      </c>
      <c r="H22" s="83" t="s">
        <v>32</v>
      </c>
    </row>
    <row r="23" spans="2:8" ht="17.25">
      <c r="B23" s="119"/>
      <c r="C23" s="120"/>
      <c r="G23" s="82">
        <v>23</v>
      </c>
      <c r="H23" s="83" t="s">
        <v>33</v>
      </c>
    </row>
    <row r="24" spans="2:4" ht="26.25" customHeight="1">
      <c r="B24" s="79"/>
      <c r="C24" s="142" t="s">
        <v>174</v>
      </c>
      <c r="D24" s="72"/>
    </row>
    <row r="25" spans="2:3" ht="26.25" customHeight="1">
      <c r="B25" s="119"/>
      <c r="C25" s="142" t="s">
        <v>175</v>
      </c>
    </row>
  </sheetData>
  <sheetProtection/>
  <mergeCells count="9">
    <mergeCell ref="A14:A15"/>
    <mergeCell ref="B14:B15"/>
    <mergeCell ref="C14:C15"/>
    <mergeCell ref="A10:A11"/>
    <mergeCell ref="B10:B11"/>
    <mergeCell ref="C10:C11"/>
    <mergeCell ref="A12:A13"/>
    <mergeCell ref="B12:B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Footer>&amp;C&amp;18 1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4"/>
  <sheetViews>
    <sheetView zoomScaleSheetLayoutView="100" zoomScalePageLayoutView="0" workbookViewId="0" topLeftCell="A1">
      <selection activeCell="C22" sqref="C22"/>
    </sheetView>
  </sheetViews>
  <sheetFormatPr defaultColWidth="12.50390625" defaultRowHeight="13.5"/>
  <cols>
    <col min="1" max="1" width="27.625" style="70" customWidth="1"/>
    <col min="2" max="2" width="18.625" style="70" customWidth="1"/>
    <col min="3" max="3" width="40.625" style="70" customWidth="1"/>
    <col min="4" max="6" width="12.50390625" style="70" customWidth="1"/>
    <col min="7" max="7" width="3.50390625" style="70" bestFit="1" customWidth="1"/>
    <col min="8" max="8" width="8.875" style="70" bestFit="1" customWidth="1"/>
    <col min="9" max="16384" width="12.50390625" style="70" customWidth="1"/>
  </cols>
  <sheetData>
    <row r="1" spans="1:8" ht="38.25" customHeight="1">
      <c r="A1" s="145" t="s">
        <v>178</v>
      </c>
      <c r="B1" s="128" t="str">
        <f>VLOOKUP(D1,'令和５年度事務交付金 '!$A$6:$L$29,2,0)</f>
        <v>木守</v>
      </c>
      <c r="C1" s="129" t="s">
        <v>130</v>
      </c>
      <c r="D1" s="80">
        <v>15</v>
      </c>
      <c r="E1" s="84" t="s">
        <v>131</v>
      </c>
      <c r="F1" s="81"/>
      <c r="G1" s="82">
        <v>1</v>
      </c>
      <c r="H1" s="83" t="s">
        <v>10</v>
      </c>
    </row>
    <row r="2" spans="1:8" ht="38.25" customHeight="1">
      <c r="A2" s="130"/>
      <c r="B2" s="131"/>
      <c r="C2" s="132"/>
      <c r="D2" s="69"/>
      <c r="E2" s="69"/>
      <c r="F2" s="69"/>
      <c r="G2" s="82">
        <v>2</v>
      </c>
      <c r="H2" s="83" t="s">
        <v>11</v>
      </c>
    </row>
    <row r="3" spans="1:8" ht="23.25" customHeight="1">
      <c r="A3" s="133" t="s">
        <v>127</v>
      </c>
      <c r="B3" s="72"/>
      <c r="C3" s="134"/>
      <c r="G3" s="82">
        <v>3</v>
      </c>
      <c r="H3" s="83" t="s">
        <v>12</v>
      </c>
    </row>
    <row r="4" spans="1:8" ht="24.75" customHeight="1" thickBot="1">
      <c r="A4" s="123" t="s">
        <v>123</v>
      </c>
      <c r="B4" s="123" t="s">
        <v>126</v>
      </c>
      <c r="C4" s="123" t="s">
        <v>124</v>
      </c>
      <c r="G4" s="82">
        <v>4</v>
      </c>
      <c r="H4" s="83" t="s">
        <v>13</v>
      </c>
    </row>
    <row r="5" spans="1:8" ht="24.75" customHeight="1" thickTop="1">
      <c r="A5" s="121" t="s">
        <v>128</v>
      </c>
      <c r="B5" s="122">
        <f>VLOOKUP(D1,'令和５年度事務交付金 '!$A$6:$J$29,10,0)</f>
        <v>369600</v>
      </c>
      <c r="C5" s="121" t="s">
        <v>213</v>
      </c>
      <c r="G5" s="82">
        <v>5</v>
      </c>
      <c r="H5" s="83" t="s">
        <v>14</v>
      </c>
    </row>
    <row r="6" spans="1:8" ht="24.75" customHeight="1">
      <c r="A6" s="135"/>
      <c r="B6" s="117"/>
      <c r="C6" s="136"/>
      <c r="G6" s="82">
        <v>6</v>
      </c>
      <c r="H6" s="83" t="s">
        <v>15</v>
      </c>
    </row>
    <row r="7" spans="1:8" ht="24.75" customHeight="1">
      <c r="A7" s="137"/>
      <c r="B7" s="72"/>
      <c r="C7" s="134"/>
      <c r="G7" s="82">
        <v>7</v>
      </c>
      <c r="H7" s="83" t="s">
        <v>16</v>
      </c>
    </row>
    <row r="8" spans="1:8" ht="24.75" customHeight="1">
      <c r="A8" s="133" t="s">
        <v>173</v>
      </c>
      <c r="B8" s="72"/>
      <c r="C8" s="134"/>
      <c r="G8" s="82">
        <v>8</v>
      </c>
      <c r="H8" s="83" t="s">
        <v>18</v>
      </c>
    </row>
    <row r="9" spans="1:8" ht="24.75" customHeight="1" thickBot="1">
      <c r="A9" s="123" t="s">
        <v>123</v>
      </c>
      <c r="B9" s="123" t="s">
        <v>126</v>
      </c>
      <c r="C9" s="123" t="s">
        <v>124</v>
      </c>
      <c r="G9" s="82">
        <v>9</v>
      </c>
      <c r="H9" s="83" t="s">
        <v>19</v>
      </c>
    </row>
    <row r="10" spans="1:8" ht="24.75" customHeight="1" thickTop="1">
      <c r="A10" s="228" t="s">
        <v>176</v>
      </c>
      <c r="B10" s="229">
        <v>338800</v>
      </c>
      <c r="C10" s="230" t="s">
        <v>215</v>
      </c>
      <c r="G10" s="82">
        <v>10</v>
      </c>
      <c r="H10" s="83" t="s">
        <v>20</v>
      </c>
    </row>
    <row r="11" spans="1:8" ht="24.75" customHeight="1">
      <c r="A11" s="227"/>
      <c r="B11" s="226"/>
      <c r="C11" s="227"/>
      <c r="G11" s="82">
        <v>11</v>
      </c>
      <c r="H11" s="83" t="s">
        <v>21</v>
      </c>
    </row>
    <row r="12" spans="1:8" ht="24.75" customHeight="1">
      <c r="A12" s="223" t="s">
        <v>216</v>
      </c>
      <c r="B12" s="225">
        <v>27500</v>
      </c>
      <c r="C12" s="231" t="s">
        <v>214</v>
      </c>
      <c r="G12" s="82">
        <v>12</v>
      </c>
      <c r="H12" s="83" t="s">
        <v>22</v>
      </c>
    </row>
    <row r="13" spans="1:8" ht="24.75" customHeight="1">
      <c r="A13" s="224"/>
      <c r="B13" s="226"/>
      <c r="C13" s="227"/>
      <c r="G13" s="82">
        <v>13</v>
      </c>
      <c r="H13" s="83" t="s">
        <v>23</v>
      </c>
    </row>
    <row r="14" spans="1:8" ht="24.75" customHeight="1">
      <c r="A14" s="223"/>
      <c r="B14" s="225"/>
      <c r="C14" s="223"/>
      <c r="G14" s="82">
        <v>14</v>
      </c>
      <c r="H14" s="83" t="s">
        <v>24</v>
      </c>
    </row>
    <row r="15" spans="1:8" ht="24.75" customHeight="1">
      <c r="A15" s="224"/>
      <c r="B15" s="226"/>
      <c r="C15" s="227"/>
      <c r="G15" s="82">
        <v>15</v>
      </c>
      <c r="H15" s="83" t="s">
        <v>25</v>
      </c>
    </row>
    <row r="16" spans="1:8" ht="24.75" customHeight="1">
      <c r="A16" s="73"/>
      <c r="B16" s="74"/>
      <c r="C16" s="75"/>
      <c r="G16" s="82">
        <v>16</v>
      </c>
      <c r="H16" s="83" t="s">
        <v>26</v>
      </c>
    </row>
    <row r="17" spans="1:8" ht="24.75" customHeight="1" thickBot="1">
      <c r="A17" s="126"/>
      <c r="B17" s="127"/>
      <c r="C17" s="126"/>
      <c r="G17" s="82">
        <v>17</v>
      </c>
      <c r="H17" s="83" t="s">
        <v>27</v>
      </c>
    </row>
    <row r="18" spans="1:8" ht="24.75" customHeight="1" thickTop="1">
      <c r="A18" s="125" t="s">
        <v>125</v>
      </c>
      <c r="B18" s="115">
        <f>SUM(B10:B17)</f>
        <v>366300</v>
      </c>
      <c r="C18" s="124"/>
      <c r="G18" s="82">
        <v>18</v>
      </c>
      <c r="H18" s="83" t="s">
        <v>28</v>
      </c>
    </row>
    <row r="19" spans="1:8" ht="24.75" customHeight="1">
      <c r="A19" s="137"/>
      <c r="B19" s="72"/>
      <c r="C19" s="134"/>
      <c r="G19" s="82">
        <v>19</v>
      </c>
      <c r="H19" s="83" t="s">
        <v>29</v>
      </c>
    </row>
    <row r="20" spans="1:8" ht="24.75" customHeight="1">
      <c r="A20" s="137"/>
      <c r="B20" s="141" t="s">
        <v>129</v>
      </c>
      <c r="C20" s="138" t="str">
        <f>VLOOKUP(D1,'令和５年度事務交付金 '!$A$6:$J$29,3,0)</f>
        <v>村 田　廣 幸</v>
      </c>
      <c r="G20" s="82">
        <v>20</v>
      </c>
      <c r="H20" s="83" t="s">
        <v>30</v>
      </c>
    </row>
    <row r="21" spans="1:8" ht="24.75" customHeight="1">
      <c r="A21" s="137"/>
      <c r="B21" s="119"/>
      <c r="C21" s="138"/>
      <c r="G21" s="82">
        <v>21</v>
      </c>
      <c r="H21" s="83" t="s">
        <v>31</v>
      </c>
    </row>
    <row r="22" spans="1:8" ht="24.75" customHeight="1">
      <c r="A22" s="137"/>
      <c r="B22" s="119"/>
      <c r="C22" s="143" t="s">
        <v>174</v>
      </c>
      <c r="G22" s="82">
        <v>22</v>
      </c>
      <c r="H22" s="83" t="s">
        <v>32</v>
      </c>
    </row>
    <row r="23" spans="1:8" ht="24.75" customHeight="1">
      <c r="A23" s="139"/>
      <c r="B23" s="140"/>
      <c r="C23" s="143" t="s">
        <v>175</v>
      </c>
      <c r="G23" s="82">
        <v>23</v>
      </c>
      <c r="H23" s="83" t="s">
        <v>33</v>
      </c>
    </row>
    <row r="24" ht="14.25">
      <c r="D24" s="72"/>
    </row>
  </sheetData>
  <sheetProtection/>
  <mergeCells count="9">
    <mergeCell ref="A14:A15"/>
    <mergeCell ref="B14:B15"/>
    <mergeCell ref="C14:C15"/>
    <mergeCell ref="A10:A11"/>
    <mergeCell ref="B10:B11"/>
    <mergeCell ref="C10:C11"/>
    <mergeCell ref="A12:A13"/>
    <mergeCell ref="B12:B13"/>
    <mergeCell ref="C12:C13"/>
  </mergeCells>
  <printOptions/>
  <pageMargins left="0.7086614173228347" right="0.7086614173228347" top="1.141732283464567" bottom="0.7480314960629921" header="0.31496062992125984" footer="0.31496062992125984"/>
  <pageSetup cellComments="asDisplayed" fitToHeight="0" fitToWidth="1" horizontalDpi="600" verticalDpi="600" orientation="landscape" paperSize="9" scale="8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zoomScaleSheetLayoutView="75" zoomScalePageLayoutView="0" workbookViewId="0" topLeftCell="A1">
      <selection activeCell="A12" sqref="A12:IV14"/>
    </sheetView>
  </sheetViews>
  <sheetFormatPr defaultColWidth="9.00390625" defaultRowHeight="13.5"/>
  <cols>
    <col min="1" max="1" width="3.50390625" style="0" bestFit="1" customWidth="1"/>
    <col min="2" max="2" width="8.625" style="0" customWidth="1"/>
    <col min="3" max="3" width="16.125" style="0" customWidth="1"/>
    <col min="4" max="4" width="31.625" style="0" customWidth="1"/>
    <col min="5" max="5" width="17.00390625" style="0" bestFit="1" customWidth="1"/>
    <col min="6" max="6" width="9.625" style="0" customWidth="1"/>
    <col min="7" max="7" width="15.375" style="0" customWidth="1"/>
    <col min="8" max="11" width="15.625" style="0" customWidth="1"/>
    <col min="12" max="12" width="14.625" style="0" bestFit="1" customWidth="1"/>
  </cols>
  <sheetData>
    <row r="1" spans="2:11" s="9" customFormat="1" ht="24.75" customHeight="1">
      <c r="B1" s="13" t="s">
        <v>179</v>
      </c>
      <c r="C1" s="12"/>
      <c r="D1" s="12"/>
      <c r="E1" s="12"/>
      <c r="F1" s="12"/>
      <c r="G1" s="12"/>
      <c r="H1" s="12"/>
      <c r="I1" s="12"/>
      <c r="J1" s="12"/>
      <c r="K1" s="12"/>
    </row>
    <row r="2" ht="15" customHeight="1" thickBot="1">
      <c r="K2" s="42" t="s">
        <v>103</v>
      </c>
    </row>
    <row r="3" spans="2:11" ht="19.5" customHeight="1">
      <c r="B3" s="234" t="s">
        <v>0</v>
      </c>
      <c r="C3" s="236" t="s">
        <v>1</v>
      </c>
      <c r="D3" s="236" t="s">
        <v>44</v>
      </c>
      <c r="E3" s="236" t="s">
        <v>45</v>
      </c>
      <c r="F3" s="237" t="s">
        <v>3</v>
      </c>
      <c r="G3" s="240" t="s">
        <v>101</v>
      </c>
      <c r="H3" s="243" t="s">
        <v>7</v>
      </c>
      <c r="I3" s="244"/>
      <c r="J3" s="245"/>
      <c r="K3" s="246" t="s">
        <v>6</v>
      </c>
    </row>
    <row r="4" spans="2:11" ht="19.5" customHeight="1">
      <c r="B4" s="235"/>
      <c r="C4" s="186"/>
      <c r="D4" s="186"/>
      <c r="E4" s="186"/>
      <c r="F4" s="238"/>
      <c r="G4" s="241"/>
      <c r="H4" s="249" t="s">
        <v>5</v>
      </c>
      <c r="I4" s="146" t="s">
        <v>4</v>
      </c>
      <c r="J4" s="147" t="s">
        <v>100</v>
      </c>
      <c r="K4" s="247"/>
    </row>
    <row r="5" spans="2:12" ht="19.5" customHeight="1">
      <c r="B5" s="235"/>
      <c r="C5" s="186"/>
      <c r="D5" s="186"/>
      <c r="E5" s="186"/>
      <c r="F5" s="239"/>
      <c r="G5" s="242"/>
      <c r="H5" s="250"/>
      <c r="I5" s="148" t="s">
        <v>105</v>
      </c>
      <c r="J5" s="147" t="s">
        <v>180</v>
      </c>
      <c r="K5" s="248"/>
      <c r="L5" s="44" t="s">
        <v>104</v>
      </c>
    </row>
    <row r="6" spans="1:12" ht="24.75" customHeight="1">
      <c r="A6">
        <v>1</v>
      </c>
      <c r="B6" s="2" t="s">
        <v>10</v>
      </c>
      <c r="C6" s="35" t="s">
        <v>181</v>
      </c>
      <c r="D6" s="11" t="s">
        <v>182</v>
      </c>
      <c r="E6" s="11" t="s">
        <v>183</v>
      </c>
      <c r="F6" s="34">
        <v>36</v>
      </c>
      <c r="G6" s="43">
        <v>17</v>
      </c>
      <c r="H6" s="1">
        <v>80000</v>
      </c>
      <c r="I6" s="8">
        <f>F6*550</f>
        <v>19800</v>
      </c>
      <c r="J6" s="149">
        <f>G6*2400</f>
        <v>40800</v>
      </c>
      <c r="K6" s="150">
        <f>SUM(H6:J6)</f>
        <v>140600</v>
      </c>
      <c r="L6" s="45">
        <f>H6+I6</f>
        <v>99800</v>
      </c>
    </row>
    <row r="7" spans="1:12" ht="24.75" customHeight="1">
      <c r="A7">
        <v>2</v>
      </c>
      <c r="B7" s="2" t="s">
        <v>11</v>
      </c>
      <c r="C7" s="35" t="s">
        <v>75</v>
      </c>
      <c r="D7" s="11" t="s">
        <v>142</v>
      </c>
      <c r="E7" s="11" t="s">
        <v>184</v>
      </c>
      <c r="F7" s="34">
        <v>120</v>
      </c>
      <c r="G7" s="34">
        <v>81</v>
      </c>
      <c r="H7" s="1">
        <v>80000</v>
      </c>
      <c r="I7" s="8">
        <f aca="true" t="shared" si="0" ref="I7:I28">F7*550</f>
        <v>66000</v>
      </c>
      <c r="J7" s="149">
        <f aca="true" t="shared" si="1" ref="J7:J28">G7*2400</f>
        <v>194400</v>
      </c>
      <c r="K7" s="150">
        <f aca="true" t="shared" si="2" ref="K7:K29">SUM(H7:J7)</f>
        <v>340400</v>
      </c>
      <c r="L7" s="45">
        <f aca="true" t="shared" si="3" ref="L7:L28">H7+I7</f>
        <v>146000</v>
      </c>
    </row>
    <row r="8" spans="1:12" ht="24.75" customHeight="1">
      <c r="A8">
        <v>3</v>
      </c>
      <c r="B8" s="2" t="s">
        <v>12</v>
      </c>
      <c r="C8" s="35" t="s">
        <v>185</v>
      </c>
      <c r="D8" s="11" t="s">
        <v>186</v>
      </c>
      <c r="E8" s="11" t="s">
        <v>187</v>
      </c>
      <c r="F8" s="34">
        <v>595</v>
      </c>
      <c r="G8" s="34">
        <v>219</v>
      </c>
      <c r="H8" s="1">
        <v>80000</v>
      </c>
      <c r="I8" s="8">
        <f t="shared" si="0"/>
        <v>327250</v>
      </c>
      <c r="J8" s="149">
        <f t="shared" si="1"/>
        <v>525600</v>
      </c>
      <c r="K8" s="150">
        <f t="shared" si="2"/>
        <v>932850</v>
      </c>
      <c r="L8" s="45">
        <f t="shared" si="3"/>
        <v>407250</v>
      </c>
    </row>
    <row r="9" spans="1:12" ht="24.75" customHeight="1">
      <c r="A9">
        <v>4</v>
      </c>
      <c r="B9" s="2" t="s">
        <v>13</v>
      </c>
      <c r="C9" s="35" t="s">
        <v>188</v>
      </c>
      <c r="D9" s="11" t="s">
        <v>146</v>
      </c>
      <c r="E9" s="11" t="s">
        <v>68</v>
      </c>
      <c r="F9" s="34">
        <v>392</v>
      </c>
      <c r="G9" s="34">
        <v>125</v>
      </c>
      <c r="H9" s="1">
        <v>80000</v>
      </c>
      <c r="I9" s="8">
        <f t="shared" si="0"/>
        <v>215600</v>
      </c>
      <c r="J9" s="149">
        <f t="shared" si="1"/>
        <v>300000</v>
      </c>
      <c r="K9" s="150">
        <f t="shared" si="2"/>
        <v>595600</v>
      </c>
      <c r="L9" s="45">
        <f t="shared" si="3"/>
        <v>295600</v>
      </c>
    </row>
    <row r="10" spans="1:12" ht="24.75" customHeight="1">
      <c r="A10">
        <v>5</v>
      </c>
      <c r="B10" s="2" t="s">
        <v>14</v>
      </c>
      <c r="C10" s="35" t="s">
        <v>76</v>
      </c>
      <c r="D10" s="11" t="s">
        <v>147</v>
      </c>
      <c r="E10" s="11" t="s">
        <v>46</v>
      </c>
      <c r="F10" s="34">
        <v>423</v>
      </c>
      <c r="G10" s="34">
        <v>192</v>
      </c>
      <c r="H10" s="1">
        <v>80000</v>
      </c>
      <c r="I10" s="8">
        <f t="shared" si="0"/>
        <v>232650</v>
      </c>
      <c r="J10" s="149">
        <f t="shared" si="1"/>
        <v>460800</v>
      </c>
      <c r="K10" s="150">
        <f t="shared" si="2"/>
        <v>773450</v>
      </c>
      <c r="L10" s="45">
        <f t="shared" si="3"/>
        <v>312650</v>
      </c>
    </row>
    <row r="11" spans="1:12" ht="24.75" customHeight="1">
      <c r="A11">
        <v>6</v>
      </c>
      <c r="B11" s="2" t="s">
        <v>15</v>
      </c>
      <c r="C11" s="35" t="s">
        <v>189</v>
      </c>
      <c r="D11" s="11" t="s">
        <v>190</v>
      </c>
      <c r="E11" s="11" t="s">
        <v>191</v>
      </c>
      <c r="F11" s="34">
        <v>586</v>
      </c>
      <c r="G11" s="34">
        <v>161</v>
      </c>
      <c r="H11" s="1">
        <v>80000</v>
      </c>
      <c r="I11" s="8">
        <f t="shared" si="0"/>
        <v>322300</v>
      </c>
      <c r="J11" s="149">
        <f t="shared" si="1"/>
        <v>386400</v>
      </c>
      <c r="K11" s="150">
        <f t="shared" si="2"/>
        <v>788700</v>
      </c>
      <c r="L11" s="45">
        <f t="shared" si="3"/>
        <v>402300</v>
      </c>
    </row>
    <row r="12" spans="1:12" ht="24.75" customHeight="1">
      <c r="A12">
        <v>7</v>
      </c>
      <c r="B12" s="2" t="s">
        <v>18</v>
      </c>
      <c r="C12" s="35" t="s">
        <v>78</v>
      </c>
      <c r="D12" s="11" t="s">
        <v>192</v>
      </c>
      <c r="E12" s="11" t="s">
        <v>69</v>
      </c>
      <c r="F12" s="34">
        <v>776</v>
      </c>
      <c r="G12" s="34">
        <v>364</v>
      </c>
      <c r="H12" s="1">
        <v>80000</v>
      </c>
      <c r="I12" s="8">
        <f t="shared" si="0"/>
        <v>426800</v>
      </c>
      <c r="J12" s="149">
        <f t="shared" si="1"/>
        <v>873600</v>
      </c>
      <c r="K12" s="150">
        <f t="shared" si="2"/>
        <v>1380400</v>
      </c>
      <c r="L12" s="45">
        <f t="shared" si="3"/>
        <v>506800</v>
      </c>
    </row>
    <row r="13" spans="1:12" ht="24.75" customHeight="1">
      <c r="A13">
        <v>8</v>
      </c>
      <c r="B13" s="2" t="s">
        <v>19</v>
      </c>
      <c r="C13" s="35" t="s">
        <v>79</v>
      </c>
      <c r="D13" s="11" t="s">
        <v>193</v>
      </c>
      <c r="E13" s="11" t="s">
        <v>47</v>
      </c>
      <c r="F13" s="34">
        <v>690</v>
      </c>
      <c r="G13" s="34">
        <v>147</v>
      </c>
      <c r="H13" s="1">
        <v>80000</v>
      </c>
      <c r="I13" s="8">
        <f t="shared" si="0"/>
        <v>379500</v>
      </c>
      <c r="J13" s="149">
        <f t="shared" si="1"/>
        <v>352800</v>
      </c>
      <c r="K13" s="150">
        <f t="shared" si="2"/>
        <v>812300</v>
      </c>
      <c r="L13" s="45">
        <f t="shared" si="3"/>
        <v>459500</v>
      </c>
    </row>
    <row r="14" spans="1:12" ht="24.75" customHeight="1">
      <c r="A14">
        <v>9</v>
      </c>
      <c r="B14" s="2" t="s">
        <v>16</v>
      </c>
      <c r="C14" s="35" t="s">
        <v>194</v>
      </c>
      <c r="D14" s="11" t="s">
        <v>195</v>
      </c>
      <c r="E14" s="11" t="s">
        <v>196</v>
      </c>
      <c r="F14" s="34">
        <v>824</v>
      </c>
      <c r="G14" s="34">
        <v>459</v>
      </c>
      <c r="H14" s="1">
        <v>80000</v>
      </c>
      <c r="I14" s="8">
        <f>F14*550</f>
        <v>453200</v>
      </c>
      <c r="J14" s="149">
        <f>G14*2400</f>
        <v>1101600</v>
      </c>
      <c r="K14" s="150">
        <f>SUM(H14:J14)</f>
        <v>1634800</v>
      </c>
      <c r="L14" s="45">
        <f>H14+I14</f>
        <v>533200</v>
      </c>
    </row>
    <row r="15" spans="1:12" ht="24.75" customHeight="1">
      <c r="A15">
        <v>10</v>
      </c>
      <c r="B15" s="2" t="s">
        <v>20</v>
      </c>
      <c r="C15" s="35" t="s">
        <v>197</v>
      </c>
      <c r="D15" s="11" t="s">
        <v>152</v>
      </c>
      <c r="E15" s="11" t="s">
        <v>70</v>
      </c>
      <c r="F15" s="34">
        <v>268</v>
      </c>
      <c r="G15" s="34">
        <v>124</v>
      </c>
      <c r="H15" s="1">
        <v>80000</v>
      </c>
      <c r="I15" s="8">
        <f t="shared" si="0"/>
        <v>147400</v>
      </c>
      <c r="J15" s="149">
        <f t="shared" si="1"/>
        <v>297600</v>
      </c>
      <c r="K15" s="150">
        <f t="shared" si="2"/>
        <v>525000</v>
      </c>
      <c r="L15" s="45">
        <f t="shared" si="3"/>
        <v>227400</v>
      </c>
    </row>
    <row r="16" spans="1:12" ht="24.75" customHeight="1">
      <c r="A16">
        <v>11</v>
      </c>
      <c r="B16" s="2" t="s">
        <v>21</v>
      </c>
      <c r="C16" s="35" t="s">
        <v>198</v>
      </c>
      <c r="D16" s="11" t="s">
        <v>153</v>
      </c>
      <c r="E16" s="11" t="s">
        <v>9</v>
      </c>
      <c r="F16" s="34">
        <v>149</v>
      </c>
      <c r="G16" s="34">
        <v>53</v>
      </c>
      <c r="H16" s="1">
        <v>80000</v>
      </c>
      <c r="I16" s="8">
        <f t="shared" si="0"/>
        <v>81950</v>
      </c>
      <c r="J16" s="149">
        <f t="shared" si="1"/>
        <v>127200</v>
      </c>
      <c r="K16" s="150">
        <f t="shared" si="2"/>
        <v>289150</v>
      </c>
      <c r="L16" s="45">
        <f t="shared" si="3"/>
        <v>161950</v>
      </c>
    </row>
    <row r="17" spans="1:12" ht="24.75" customHeight="1">
      <c r="A17">
        <v>12</v>
      </c>
      <c r="B17" s="2" t="s">
        <v>22</v>
      </c>
      <c r="C17" s="35" t="s">
        <v>107</v>
      </c>
      <c r="D17" s="11" t="s">
        <v>199</v>
      </c>
      <c r="E17" s="11" t="s">
        <v>108</v>
      </c>
      <c r="F17" s="34">
        <v>413</v>
      </c>
      <c r="G17" s="34">
        <v>186</v>
      </c>
      <c r="H17" s="1">
        <v>80000</v>
      </c>
      <c r="I17" s="8">
        <f t="shared" si="0"/>
        <v>227150</v>
      </c>
      <c r="J17" s="149">
        <f t="shared" si="1"/>
        <v>446400</v>
      </c>
      <c r="K17" s="150">
        <f t="shared" si="2"/>
        <v>753550</v>
      </c>
      <c r="L17" s="45">
        <f t="shared" si="3"/>
        <v>307150</v>
      </c>
    </row>
    <row r="18" spans="1:12" ht="24.75" customHeight="1">
      <c r="A18">
        <v>13</v>
      </c>
      <c r="B18" s="2" t="s">
        <v>23</v>
      </c>
      <c r="C18" s="35" t="s">
        <v>200</v>
      </c>
      <c r="D18" s="11" t="s">
        <v>158</v>
      </c>
      <c r="E18" s="11" t="s">
        <v>159</v>
      </c>
      <c r="F18" s="34">
        <v>197</v>
      </c>
      <c r="G18" s="34">
        <v>150</v>
      </c>
      <c r="H18" s="1">
        <v>80000</v>
      </c>
      <c r="I18" s="8">
        <f t="shared" si="0"/>
        <v>108350</v>
      </c>
      <c r="J18" s="149">
        <f t="shared" si="1"/>
        <v>360000</v>
      </c>
      <c r="K18" s="150">
        <f t="shared" si="2"/>
        <v>548350</v>
      </c>
      <c r="L18" s="45">
        <f t="shared" si="3"/>
        <v>188350</v>
      </c>
    </row>
    <row r="19" spans="1:12" ht="24.75" customHeight="1">
      <c r="A19">
        <v>14</v>
      </c>
      <c r="B19" s="2" t="s">
        <v>24</v>
      </c>
      <c r="C19" s="35" t="s">
        <v>80</v>
      </c>
      <c r="D19" s="11" t="s">
        <v>160</v>
      </c>
      <c r="E19" s="11" t="s">
        <v>89</v>
      </c>
      <c r="F19" s="34">
        <v>536</v>
      </c>
      <c r="G19" s="34">
        <v>216</v>
      </c>
      <c r="H19" s="1">
        <v>80000</v>
      </c>
      <c r="I19" s="8">
        <f t="shared" si="0"/>
        <v>294800</v>
      </c>
      <c r="J19" s="149">
        <f t="shared" si="1"/>
        <v>518400</v>
      </c>
      <c r="K19" s="150">
        <f t="shared" si="2"/>
        <v>893200</v>
      </c>
      <c r="L19" s="45">
        <f t="shared" si="3"/>
        <v>374800</v>
      </c>
    </row>
    <row r="20" spans="1:12" ht="24.75" customHeight="1">
      <c r="A20">
        <v>15</v>
      </c>
      <c r="B20" s="2" t="s">
        <v>25</v>
      </c>
      <c r="C20" s="35" t="s">
        <v>201</v>
      </c>
      <c r="D20" s="11" t="s">
        <v>161</v>
      </c>
      <c r="E20" s="11" t="s">
        <v>49</v>
      </c>
      <c r="F20" s="34">
        <v>486</v>
      </c>
      <c r="G20" s="34">
        <v>154</v>
      </c>
      <c r="H20" s="1">
        <v>80000</v>
      </c>
      <c r="I20" s="8">
        <f t="shared" si="0"/>
        <v>267300</v>
      </c>
      <c r="J20" s="149">
        <f t="shared" si="1"/>
        <v>369600</v>
      </c>
      <c r="K20" s="150">
        <f t="shared" si="2"/>
        <v>716900</v>
      </c>
      <c r="L20" s="45">
        <f t="shared" si="3"/>
        <v>347300</v>
      </c>
    </row>
    <row r="21" spans="1:12" ht="24.75" customHeight="1">
      <c r="A21">
        <v>16</v>
      </c>
      <c r="B21" s="2" t="s">
        <v>26</v>
      </c>
      <c r="C21" s="35" t="s">
        <v>202</v>
      </c>
      <c r="D21" s="11" t="s">
        <v>203</v>
      </c>
      <c r="E21" s="11" t="s">
        <v>204</v>
      </c>
      <c r="F21" s="34">
        <v>307</v>
      </c>
      <c r="G21" s="34">
        <v>256</v>
      </c>
      <c r="H21" s="1">
        <v>80000</v>
      </c>
      <c r="I21" s="8">
        <f t="shared" si="0"/>
        <v>168850</v>
      </c>
      <c r="J21" s="149">
        <f t="shared" si="1"/>
        <v>614400</v>
      </c>
      <c r="K21" s="150">
        <f t="shared" si="2"/>
        <v>863250</v>
      </c>
      <c r="L21" s="45">
        <f t="shared" si="3"/>
        <v>248850</v>
      </c>
    </row>
    <row r="22" spans="1:12" ht="24.75" customHeight="1">
      <c r="A22">
        <v>17</v>
      </c>
      <c r="B22" s="2" t="s">
        <v>27</v>
      </c>
      <c r="C22" s="35" t="s">
        <v>205</v>
      </c>
      <c r="D22" s="11" t="s">
        <v>163</v>
      </c>
      <c r="E22" s="11" t="s">
        <v>71</v>
      </c>
      <c r="F22" s="34">
        <v>67</v>
      </c>
      <c r="G22" s="34">
        <v>28</v>
      </c>
      <c r="H22" s="1">
        <v>80000</v>
      </c>
      <c r="I22" s="8">
        <f t="shared" si="0"/>
        <v>36850</v>
      </c>
      <c r="J22" s="149">
        <f t="shared" si="1"/>
        <v>67200</v>
      </c>
      <c r="K22" s="150">
        <f t="shared" si="2"/>
        <v>184050</v>
      </c>
      <c r="L22" s="45">
        <f t="shared" si="3"/>
        <v>116850</v>
      </c>
    </row>
    <row r="23" spans="1:12" ht="24.75" customHeight="1">
      <c r="A23">
        <v>18</v>
      </c>
      <c r="B23" s="2" t="s">
        <v>28</v>
      </c>
      <c r="C23" s="35" t="s">
        <v>82</v>
      </c>
      <c r="D23" s="11" t="s">
        <v>164</v>
      </c>
      <c r="E23" s="11" t="s">
        <v>91</v>
      </c>
      <c r="F23" s="34">
        <v>462</v>
      </c>
      <c r="G23" s="34">
        <v>342</v>
      </c>
      <c r="H23" s="1">
        <v>80000</v>
      </c>
      <c r="I23" s="8">
        <f t="shared" si="0"/>
        <v>254100</v>
      </c>
      <c r="J23" s="149">
        <f t="shared" si="1"/>
        <v>820800</v>
      </c>
      <c r="K23" s="150">
        <f t="shared" si="2"/>
        <v>1154900</v>
      </c>
      <c r="L23" s="45">
        <f t="shared" si="3"/>
        <v>334100</v>
      </c>
    </row>
    <row r="24" spans="1:12" ht="24.75" customHeight="1">
      <c r="A24">
        <v>19</v>
      </c>
      <c r="B24" s="2" t="s">
        <v>29</v>
      </c>
      <c r="C24" s="35" t="s">
        <v>206</v>
      </c>
      <c r="D24" s="11" t="s">
        <v>207</v>
      </c>
      <c r="E24" s="11" t="s">
        <v>208</v>
      </c>
      <c r="F24" s="34">
        <v>522</v>
      </c>
      <c r="G24" s="34">
        <v>288</v>
      </c>
      <c r="H24" s="1">
        <v>80000</v>
      </c>
      <c r="I24" s="8">
        <f t="shared" si="0"/>
        <v>287100</v>
      </c>
      <c r="J24" s="149">
        <f t="shared" si="1"/>
        <v>691200</v>
      </c>
      <c r="K24" s="150">
        <f t="shared" si="2"/>
        <v>1058300</v>
      </c>
      <c r="L24" s="45">
        <f t="shared" si="3"/>
        <v>367100</v>
      </c>
    </row>
    <row r="25" spans="1:12" ht="24.75" customHeight="1">
      <c r="A25">
        <v>20</v>
      </c>
      <c r="B25" s="2" t="s">
        <v>30</v>
      </c>
      <c r="C25" s="35" t="s">
        <v>84</v>
      </c>
      <c r="D25" s="11" t="s">
        <v>166</v>
      </c>
      <c r="E25" s="11" t="s">
        <v>92</v>
      </c>
      <c r="F25" s="34">
        <v>195</v>
      </c>
      <c r="G25" s="34">
        <v>101</v>
      </c>
      <c r="H25" s="1">
        <v>80000</v>
      </c>
      <c r="I25" s="8">
        <f t="shared" si="0"/>
        <v>107250</v>
      </c>
      <c r="J25" s="149">
        <f t="shared" si="1"/>
        <v>242400</v>
      </c>
      <c r="K25" s="150">
        <f t="shared" si="2"/>
        <v>429650</v>
      </c>
      <c r="L25" s="45">
        <f t="shared" si="3"/>
        <v>187250</v>
      </c>
    </row>
    <row r="26" spans="1:12" ht="24.75" customHeight="1">
      <c r="A26">
        <v>21</v>
      </c>
      <c r="B26" s="2" t="s">
        <v>31</v>
      </c>
      <c r="C26" s="35" t="s">
        <v>209</v>
      </c>
      <c r="D26" s="11" t="s">
        <v>210</v>
      </c>
      <c r="E26" s="11" t="s">
        <v>109</v>
      </c>
      <c r="F26" s="34">
        <v>251</v>
      </c>
      <c r="G26" s="34">
        <v>128</v>
      </c>
      <c r="H26" s="1">
        <v>80000</v>
      </c>
      <c r="I26" s="8">
        <f t="shared" si="0"/>
        <v>138050</v>
      </c>
      <c r="J26" s="149">
        <f t="shared" si="1"/>
        <v>307200</v>
      </c>
      <c r="K26" s="150">
        <f t="shared" si="2"/>
        <v>525250</v>
      </c>
      <c r="L26" s="45">
        <f t="shared" si="3"/>
        <v>218050</v>
      </c>
    </row>
    <row r="27" spans="1:12" ht="24.75" customHeight="1">
      <c r="A27">
        <v>22</v>
      </c>
      <c r="B27" s="2" t="s">
        <v>32</v>
      </c>
      <c r="C27" s="35" t="s">
        <v>85</v>
      </c>
      <c r="D27" s="11" t="s">
        <v>170</v>
      </c>
      <c r="E27" s="11" t="s">
        <v>72</v>
      </c>
      <c r="F27" s="34">
        <v>184</v>
      </c>
      <c r="G27" s="34">
        <v>84</v>
      </c>
      <c r="H27" s="1">
        <v>80000</v>
      </c>
      <c r="I27" s="8">
        <f t="shared" si="0"/>
        <v>101200</v>
      </c>
      <c r="J27" s="149">
        <f t="shared" si="1"/>
        <v>201600</v>
      </c>
      <c r="K27" s="150">
        <f t="shared" si="2"/>
        <v>382800</v>
      </c>
      <c r="L27" s="45">
        <f t="shared" si="3"/>
        <v>181200</v>
      </c>
    </row>
    <row r="28" spans="1:12" ht="24.75" customHeight="1">
      <c r="A28">
        <v>23</v>
      </c>
      <c r="B28" s="2" t="s">
        <v>33</v>
      </c>
      <c r="C28" s="36" t="s">
        <v>211</v>
      </c>
      <c r="D28" s="10" t="s">
        <v>171</v>
      </c>
      <c r="E28" s="11" t="s">
        <v>73</v>
      </c>
      <c r="F28" s="39">
        <v>90</v>
      </c>
      <c r="G28" s="39">
        <v>66</v>
      </c>
      <c r="H28" s="1">
        <v>80000</v>
      </c>
      <c r="I28" s="8">
        <f t="shared" si="0"/>
        <v>49500</v>
      </c>
      <c r="J28" s="149">
        <f t="shared" si="1"/>
        <v>158400</v>
      </c>
      <c r="K28" s="150">
        <f t="shared" si="2"/>
        <v>287900</v>
      </c>
      <c r="L28" s="45">
        <f t="shared" si="3"/>
        <v>129500</v>
      </c>
    </row>
    <row r="29" spans="2:12" ht="24.75" customHeight="1" thickBot="1">
      <c r="B29" s="232" t="s">
        <v>8</v>
      </c>
      <c r="C29" s="233"/>
      <c r="D29" s="19"/>
      <c r="E29" s="19"/>
      <c r="F29" s="3">
        <f>SUM(F6:F28)</f>
        <v>8569</v>
      </c>
      <c r="G29" s="3">
        <f>SUM(G6:G28)</f>
        <v>3941</v>
      </c>
      <c r="H29" s="3">
        <f>SUM(H6:H28)</f>
        <v>1840000</v>
      </c>
      <c r="I29" s="3">
        <f>SUM(I6:I28)</f>
        <v>4712950</v>
      </c>
      <c r="J29" s="3">
        <f>SUM(J6:J28)</f>
        <v>9458400</v>
      </c>
      <c r="K29" s="150">
        <f t="shared" si="2"/>
        <v>16011350</v>
      </c>
      <c r="L29" s="7"/>
    </row>
    <row r="30" spans="2:11" ht="13.5">
      <c r="B30" t="s">
        <v>2</v>
      </c>
      <c r="F30" s="151" t="s">
        <v>212</v>
      </c>
      <c r="G30" s="151"/>
      <c r="H30" s="151"/>
      <c r="I30" s="151"/>
      <c r="J30" s="151"/>
      <c r="K30" s="152"/>
    </row>
    <row r="32" spans="2:11" ht="21">
      <c r="B32" s="4"/>
      <c r="C32" s="202"/>
      <c r="D32" s="202"/>
      <c r="E32" s="202"/>
      <c r="F32" s="202"/>
      <c r="G32" s="202"/>
      <c r="H32" s="202"/>
      <c r="I32" s="202"/>
      <c r="J32" s="202"/>
      <c r="K32" s="202"/>
    </row>
    <row r="33" spans="2:11" ht="21">
      <c r="B33" s="5"/>
      <c r="C33" s="6"/>
      <c r="D33" s="6"/>
      <c r="E33" s="6"/>
      <c r="F33" s="6"/>
      <c r="G33" s="6"/>
      <c r="H33" s="144"/>
      <c r="I33" s="6"/>
      <c r="J33" s="144"/>
      <c r="K33" s="144"/>
    </row>
  </sheetData>
  <sheetProtection/>
  <mergeCells count="11">
    <mergeCell ref="H4:H5"/>
    <mergeCell ref="B29:C29"/>
    <mergeCell ref="C32:K32"/>
    <mergeCell ref="B3:B5"/>
    <mergeCell ref="C3:C5"/>
    <mergeCell ref="D3:D5"/>
    <mergeCell ref="E3:E5"/>
    <mergeCell ref="F3:F5"/>
    <mergeCell ref="G3:G5"/>
    <mergeCell ref="H3:J3"/>
    <mergeCell ref="K3:K5"/>
  </mergeCells>
  <printOptions/>
  <pageMargins left="0.5905511811023623" right="0.5905511811023623" top="0.1968503937007874" bottom="0.1968503937007874" header="0.5118110236220472" footer="0.5118110236220472"/>
  <pageSetup fitToHeight="0" fitToWidth="1" horizontalDpi="300" verticalDpi="300" orientation="landscape" paperSize="9" scale="8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遠賀町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ふれあいの里</dc:creator>
  <cp:keywords/>
  <dc:description/>
  <cp:lastModifiedBy>Administrator</cp:lastModifiedBy>
  <cp:lastPrinted>2023-10-06T01:49:22Z</cp:lastPrinted>
  <dcterms:created xsi:type="dcterms:W3CDTF">2002-12-18T22:44:53Z</dcterms:created>
  <dcterms:modified xsi:type="dcterms:W3CDTF">2023-10-27T06:45:13Z</dcterms:modified>
  <cp:category/>
  <cp:version/>
  <cp:contentType/>
  <cp:contentStatus/>
</cp:coreProperties>
</file>